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9 - Sep\RTA\"/>
    </mc:Choice>
  </mc:AlternateContent>
  <bookViews>
    <workbookView xWindow="-120" yWindow="735" windowWidth="7605" windowHeight="11655" tabRatio="800"/>
  </bookViews>
  <sheets>
    <sheet name="RTA Portal MI" sheetId="9" r:id="rId1"/>
    <sheet name="No of CNFs Sent" sheetId="12" r:id="rId2"/>
    <sheet name="No of CNFs Left at Stage 1" sheetId="4" r:id="rId3"/>
    <sheet name="Stage 2 Exit" sheetId="6" r:id="rId4"/>
    <sheet name="Exit Process" sheetId="11" r:id="rId5"/>
    <sheet name="Court Pack" sheetId="10" r:id="rId6"/>
    <sheet name="No of Settled Claims" sheetId="8" r:id="rId7"/>
    <sheet name="General Damages" sheetId="13" r:id="rId8"/>
    <sheet name="Backing Data" sheetId="14" state="hidden" r:id="rId9"/>
  </sheets>
  <calcPr calcId="162913"/>
</workbook>
</file>

<file path=xl/calcChain.xml><?xml version="1.0" encoding="utf-8"?>
<calcChain xmlns="http://schemas.openxmlformats.org/spreadsheetml/2006/main">
  <c r="M73" i="11" l="1"/>
  <c r="N73" i="11"/>
  <c r="G74" i="8" l="1"/>
  <c r="I74" i="8"/>
  <c r="L74" i="8"/>
  <c r="N74" i="8"/>
  <c r="G74" i="10"/>
  <c r="J74" i="10"/>
  <c r="L74" i="10"/>
  <c r="N74" i="10"/>
  <c r="K73" i="11"/>
  <c r="F74" i="6"/>
  <c r="I74" i="6"/>
  <c r="M74" i="6"/>
  <c r="M74" i="4"/>
  <c r="N74" i="4"/>
  <c r="H74" i="4"/>
  <c r="G74" i="12"/>
  <c r="J74" i="12"/>
  <c r="N74" i="12"/>
  <c r="I74" i="4" l="1"/>
  <c r="J74" i="4"/>
  <c r="K74" i="4"/>
  <c r="L74" i="4"/>
  <c r="G74" i="4"/>
  <c r="F74" i="4"/>
  <c r="E74" i="4"/>
  <c r="D74" i="4"/>
  <c r="C74" i="4"/>
  <c r="K73" i="4"/>
  <c r="L73" i="4"/>
  <c r="M73" i="4"/>
  <c r="N73" i="4"/>
  <c r="J73" i="4"/>
  <c r="D73" i="4"/>
  <c r="E73" i="4"/>
  <c r="F73" i="4"/>
  <c r="G73" i="4"/>
  <c r="H73" i="4"/>
  <c r="I73" i="4"/>
  <c r="C73" i="4"/>
  <c r="L73" i="11"/>
  <c r="J73" i="11"/>
  <c r="I73" i="11"/>
  <c r="H73" i="11"/>
  <c r="G73" i="11"/>
  <c r="F73" i="11"/>
  <c r="E73" i="11"/>
  <c r="D73" i="11"/>
  <c r="C73" i="11"/>
  <c r="K72" i="11"/>
  <c r="L72" i="11"/>
  <c r="M72" i="11"/>
  <c r="N72" i="11"/>
  <c r="J72" i="11"/>
  <c r="D72" i="11"/>
  <c r="E72" i="11"/>
  <c r="F72" i="11"/>
  <c r="G72" i="11"/>
  <c r="H72" i="11"/>
  <c r="I72" i="11"/>
  <c r="C72" i="11"/>
  <c r="M74" i="8"/>
  <c r="K74" i="8"/>
  <c r="J74" i="8"/>
  <c r="H74" i="8"/>
  <c r="F74" i="8"/>
  <c r="E74" i="8"/>
  <c r="D74" i="8"/>
  <c r="C74" i="8"/>
  <c r="K73" i="8"/>
  <c r="L73" i="8"/>
  <c r="M73" i="8"/>
  <c r="N73" i="8"/>
  <c r="J73" i="8"/>
  <c r="D73" i="8"/>
  <c r="E73" i="8"/>
  <c r="F73" i="8"/>
  <c r="G73" i="8"/>
  <c r="H73" i="8"/>
  <c r="I73" i="8"/>
  <c r="C73" i="8"/>
  <c r="H74" i="6"/>
  <c r="J74" i="6"/>
  <c r="K74" i="6"/>
  <c r="L74" i="6"/>
  <c r="N74" i="6"/>
  <c r="G74" i="6"/>
  <c r="E74" i="6"/>
  <c r="D74" i="6"/>
  <c r="C74" i="6"/>
  <c r="K73" i="6"/>
  <c r="L73" i="6"/>
  <c r="M73" i="6"/>
  <c r="N73" i="6"/>
  <c r="J73" i="6"/>
  <c r="D73" i="6"/>
  <c r="E73" i="6"/>
  <c r="F73" i="6"/>
  <c r="G73" i="6"/>
  <c r="H73" i="6"/>
  <c r="I73" i="6"/>
  <c r="C73" i="6"/>
  <c r="M74" i="10"/>
  <c r="K74" i="10"/>
  <c r="I74" i="10"/>
  <c r="H74" i="10"/>
  <c r="F74" i="10"/>
  <c r="E74" i="10"/>
  <c r="D74" i="10"/>
  <c r="C74" i="10"/>
  <c r="K73" i="10"/>
  <c r="L73" i="10"/>
  <c r="M73" i="10"/>
  <c r="N73" i="10"/>
  <c r="J73" i="10"/>
  <c r="D73" i="10"/>
  <c r="E73" i="10"/>
  <c r="F73" i="10"/>
  <c r="G73" i="10"/>
  <c r="H73" i="10"/>
  <c r="I73" i="10"/>
  <c r="C73" i="10"/>
  <c r="C11" i="9"/>
  <c r="H74" i="12"/>
  <c r="I74" i="12"/>
  <c r="K74" i="12"/>
  <c r="L74" i="12"/>
  <c r="M74" i="12"/>
  <c r="F74" i="12"/>
  <c r="E74" i="12"/>
  <c r="D74" i="12"/>
  <c r="C74" i="12"/>
  <c r="K73" i="12"/>
  <c r="L73" i="12"/>
  <c r="M73" i="12"/>
  <c r="N73" i="12"/>
  <c r="J73" i="12"/>
  <c r="D73" i="12"/>
  <c r="E73" i="12"/>
  <c r="F73" i="12"/>
  <c r="G73" i="12"/>
  <c r="H73" i="12"/>
  <c r="I73" i="12"/>
  <c r="C73" i="12"/>
  <c r="C4" i="9"/>
  <c r="C19" i="9" l="1"/>
  <c r="E10" i="9"/>
  <c r="C6" i="9" l="1"/>
  <c r="F7" i="10"/>
  <c r="D12" i="12"/>
  <c r="C12" i="12"/>
  <c r="D6" i="9" l="1"/>
  <c r="D7" i="8" l="1"/>
  <c r="D47" i="8" l="1"/>
  <c r="E47" i="8" s="1"/>
  <c r="F47" i="8" s="1"/>
  <c r="G47" i="8" s="1"/>
  <c r="H47" i="8" s="1"/>
  <c r="I47" i="8" s="1"/>
  <c r="J47" i="8" s="1"/>
  <c r="K47" i="8" s="1"/>
  <c r="L47" i="8" s="1"/>
  <c r="M47" i="8" s="1"/>
  <c r="N47" i="8" s="1"/>
  <c r="C47" i="8"/>
  <c r="D42" i="8"/>
  <c r="E42" i="8" s="1"/>
  <c r="F42" i="8" s="1"/>
  <c r="G42" i="8" s="1"/>
  <c r="H42" i="8" s="1"/>
  <c r="I42" i="8" s="1"/>
  <c r="J42" i="8" s="1"/>
  <c r="K42" i="8" s="1"/>
  <c r="L42" i="8" s="1"/>
  <c r="M42" i="8" s="1"/>
  <c r="N42" i="8" s="1"/>
  <c r="C42" i="8"/>
  <c r="D37" i="8"/>
  <c r="E37" i="8" s="1"/>
  <c r="F37" i="8" s="1"/>
  <c r="G37" i="8" s="1"/>
  <c r="H37" i="8" s="1"/>
  <c r="I37" i="8" s="1"/>
  <c r="J37" i="8" s="1"/>
  <c r="K37" i="8" s="1"/>
  <c r="L37" i="8" s="1"/>
  <c r="M37" i="8" s="1"/>
  <c r="N37" i="8" s="1"/>
  <c r="C37" i="8"/>
  <c r="D32" i="8"/>
  <c r="E32" i="8" s="1"/>
  <c r="F32" i="8" s="1"/>
  <c r="G32" i="8" s="1"/>
  <c r="H32" i="8" s="1"/>
  <c r="I32" i="8" s="1"/>
  <c r="J32" i="8" s="1"/>
  <c r="K32" i="8" s="1"/>
  <c r="L32" i="8" s="1"/>
  <c r="M32" i="8" s="1"/>
  <c r="N32" i="8" s="1"/>
  <c r="C32" i="8"/>
  <c r="D27" i="8"/>
  <c r="E27" i="8" s="1"/>
  <c r="F27" i="8" s="1"/>
  <c r="G27" i="8" s="1"/>
  <c r="H27" i="8" s="1"/>
  <c r="I27" i="8" s="1"/>
  <c r="J27" i="8" s="1"/>
  <c r="K27" i="8" s="1"/>
  <c r="L27" i="8" s="1"/>
  <c r="M27" i="8" s="1"/>
  <c r="N27" i="8" s="1"/>
  <c r="C27" i="8"/>
  <c r="D22" i="8"/>
  <c r="E22" i="8" s="1"/>
  <c r="F22" i="8" s="1"/>
  <c r="G22" i="8" s="1"/>
  <c r="H22" i="8" s="1"/>
  <c r="I22" i="8" s="1"/>
  <c r="J22" i="8" s="1"/>
  <c r="K22" i="8" s="1"/>
  <c r="L22" i="8" s="1"/>
  <c r="M22" i="8" s="1"/>
  <c r="N22" i="8" s="1"/>
  <c r="C22" i="8"/>
  <c r="D17" i="8"/>
  <c r="E17" i="8" s="1"/>
  <c r="F17" i="8" s="1"/>
  <c r="G17" i="8" s="1"/>
  <c r="H17" i="8" s="1"/>
  <c r="I17" i="8" s="1"/>
  <c r="J17" i="8" s="1"/>
  <c r="K17" i="8" s="1"/>
  <c r="L17" i="8" s="1"/>
  <c r="M17" i="8" s="1"/>
  <c r="N17" i="8" s="1"/>
  <c r="C17" i="8"/>
  <c r="D12" i="8"/>
  <c r="E12" i="8" s="1"/>
  <c r="F12" i="8" s="1"/>
  <c r="G12" i="8" s="1"/>
  <c r="H12" i="8" s="1"/>
  <c r="I12" i="8" s="1"/>
  <c r="J12" i="8" s="1"/>
  <c r="K12" i="8" s="1"/>
  <c r="L12" i="8" s="1"/>
  <c r="M12" i="8" s="1"/>
  <c r="N12" i="8" s="1"/>
  <c r="C12" i="8"/>
  <c r="E7" i="8" l="1"/>
  <c r="F7" i="8" s="1"/>
  <c r="G7" i="8" s="1"/>
  <c r="H7" i="8" s="1"/>
  <c r="I7" i="8" s="1"/>
  <c r="J7" i="8" s="1"/>
  <c r="K7" i="8" s="1"/>
  <c r="L7" i="8" s="1"/>
  <c r="M7" i="8" s="1"/>
  <c r="N7" i="8" s="1"/>
  <c r="C7" i="8"/>
  <c r="D7" i="10"/>
  <c r="C7" i="10"/>
  <c r="C47" i="10" l="1"/>
  <c r="D47" i="10" s="1"/>
  <c r="E47" i="10" s="1"/>
  <c r="F47" i="10" s="1"/>
  <c r="G47" i="10" s="1"/>
  <c r="H47" i="10" s="1"/>
  <c r="I47" i="10" s="1"/>
  <c r="J47" i="10" s="1"/>
  <c r="K47" i="10" s="1"/>
  <c r="L47" i="10" s="1"/>
  <c r="M47" i="10" s="1"/>
  <c r="N47" i="10" s="1"/>
  <c r="C42" i="10"/>
  <c r="D42" i="10" s="1"/>
  <c r="E42" i="10" s="1"/>
  <c r="F42" i="10" s="1"/>
  <c r="G42" i="10" s="1"/>
  <c r="H42" i="10" s="1"/>
  <c r="I42" i="10" s="1"/>
  <c r="J42" i="10" s="1"/>
  <c r="K42" i="10" s="1"/>
  <c r="L42" i="10" s="1"/>
  <c r="M42" i="10" s="1"/>
  <c r="N42" i="10" s="1"/>
  <c r="C37" i="10"/>
  <c r="D37" i="10" s="1"/>
  <c r="E37" i="10" s="1"/>
  <c r="F37" i="10" s="1"/>
  <c r="G37" i="10" s="1"/>
  <c r="H37" i="10" s="1"/>
  <c r="I37" i="10" s="1"/>
  <c r="J37" i="10" s="1"/>
  <c r="K37" i="10" s="1"/>
  <c r="L37" i="10" s="1"/>
  <c r="M37" i="10" s="1"/>
  <c r="N37" i="10" s="1"/>
  <c r="C32" i="10"/>
  <c r="D32" i="10" s="1"/>
  <c r="E32" i="10" s="1"/>
  <c r="F32" i="10" s="1"/>
  <c r="G32" i="10" s="1"/>
  <c r="H32" i="10" s="1"/>
  <c r="I32" i="10" s="1"/>
  <c r="J32" i="10" s="1"/>
  <c r="K32" i="10" s="1"/>
  <c r="L32" i="10" s="1"/>
  <c r="M32" i="10" s="1"/>
  <c r="N32" i="10" s="1"/>
  <c r="C27" i="10"/>
  <c r="D27" i="10" s="1"/>
  <c r="E27" i="10" s="1"/>
  <c r="F27" i="10" s="1"/>
  <c r="G27" i="10" s="1"/>
  <c r="H27" i="10" s="1"/>
  <c r="I27" i="10" s="1"/>
  <c r="J27" i="10" s="1"/>
  <c r="K27" i="10" s="1"/>
  <c r="L27" i="10" s="1"/>
  <c r="M27" i="10" s="1"/>
  <c r="N27" i="10" s="1"/>
  <c r="C22" i="10"/>
  <c r="D22" i="10" s="1"/>
  <c r="E22" i="10" s="1"/>
  <c r="F22" i="10" s="1"/>
  <c r="G22" i="10" s="1"/>
  <c r="H22" i="10" s="1"/>
  <c r="I22" i="10" s="1"/>
  <c r="J22" i="10" s="1"/>
  <c r="K22" i="10" s="1"/>
  <c r="L22" i="10" s="1"/>
  <c r="M22" i="10" s="1"/>
  <c r="N22" i="10" s="1"/>
  <c r="C17" i="10"/>
  <c r="D17" i="10" s="1"/>
  <c r="E17" i="10" s="1"/>
  <c r="F17" i="10" s="1"/>
  <c r="G17" i="10" s="1"/>
  <c r="H17" i="10" s="1"/>
  <c r="I17" i="10" s="1"/>
  <c r="J17" i="10" s="1"/>
  <c r="K17" i="10" s="1"/>
  <c r="L17" i="10" s="1"/>
  <c r="M17" i="10" s="1"/>
  <c r="N17" i="10" s="1"/>
  <c r="E12" i="10"/>
  <c r="F12" i="10" s="1"/>
  <c r="G12" i="10" s="1"/>
  <c r="H12" i="10" s="1"/>
  <c r="I12" i="10" s="1"/>
  <c r="J12" i="10" s="1"/>
  <c r="K12" i="10" s="1"/>
  <c r="L12" i="10" s="1"/>
  <c r="M12" i="10" s="1"/>
  <c r="N12" i="10" s="1"/>
  <c r="C12" i="10"/>
  <c r="D12" i="10" s="1"/>
  <c r="E7" i="10" l="1"/>
  <c r="G7" i="10" s="1"/>
  <c r="H7" i="10" s="1"/>
  <c r="I7" i="10" s="1"/>
  <c r="J7" i="10" s="1"/>
  <c r="K7" i="10" s="1"/>
  <c r="L7" i="10" s="1"/>
  <c r="M7" i="10" s="1"/>
  <c r="N7" i="10" s="1"/>
  <c r="D7" i="11"/>
  <c r="C7" i="11"/>
  <c r="C47" i="11" l="1"/>
  <c r="D47" i="11" s="1"/>
  <c r="E47" i="11" s="1"/>
  <c r="F47" i="11" s="1"/>
  <c r="G47" i="11" s="1"/>
  <c r="H47" i="11" s="1"/>
  <c r="I47" i="11" s="1"/>
  <c r="J47" i="11" s="1"/>
  <c r="K47" i="11" s="1"/>
  <c r="L47" i="11" s="1"/>
  <c r="M47" i="11" s="1"/>
  <c r="N47" i="11" s="1"/>
  <c r="C42" i="11"/>
  <c r="D42" i="11" s="1"/>
  <c r="E42" i="11" s="1"/>
  <c r="F42" i="11" s="1"/>
  <c r="G42" i="11" s="1"/>
  <c r="H42" i="11" s="1"/>
  <c r="I42" i="11" s="1"/>
  <c r="J42" i="11" s="1"/>
  <c r="K42" i="11" s="1"/>
  <c r="L42" i="11" s="1"/>
  <c r="M42" i="11" s="1"/>
  <c r="N42" i="11" s="1"/>
  <c r="C37" i="11"/>
  <c r="D37" i="11" s="1"/>
  <c r="E37" i="11" s="1"/>
  <c r="F37" i="11" s="1"/>
  <c r="G37" i="11" s="1"/>
  <c r="H37" i="11" s="1"/>
  <c r="I37" i="11" s="1"/>
  <c r="J37" i="11" s="1"/>
  <c r="K37" i="11" s="1"/>
  <c r="L37" i="11" s="1"/>
  <c r="M37" i="11" s="1"/>
  <c r="N37" i="11" s="1"/>
  <c r="C32" i="11"/>
  <c r="D32" i="11" s="1"/>
  <c r="E32" i="11" s="1"/>
  <c r="F32" i="11" s="1"/>
  <c r="G32" i="11" s="1"/>
  <c r="H32" i="11" s="1"/>
  <c r="I32" i="11" s="1"/>
  <c r="J32" i="11" s="1"/>
  <c r="K32" i="11" s="1"/>
  <c r="L32" i="11" s="1"/>
  <c r="M32" i="11" s="1"/>
  <c r="N32" i="11" s="1"/>
  <c r="C27" i="11"/>
  <c r="D27" i="11" s="1"/>
  <c r="E27" i="11" s="1"/>
  <c r="F27" i="11" s="1"/>
  <c r="G27" i="11" s="1"/>
  <c r="H27" i="11" s="1"/>
  <c r="I27" i="11" s="1"/>
  <c r="J27" i="11" s="1"/>
  <c r="K27" i="11" s="1"/>
  <c r="L27" i="11" s="1"/>
  <c r="M27" i="11" s="1"/>
  <c r="N27" i="11" s="1"/>
  <c r="C22" i="11"/>
  <c r="D22" i="11" s="1"/>
  <c r="E22" i="11" s="1"/>
  <c r="F22" i="11" s="1"/>
  <c r="G22" i="11" s="1"/>
  <c r="H22" i="11" s="1"/>
  <c r="I22" i="11" s="1"/>
  <c r="J22" i="11" s="1"/>
  <c r="K22" i="11" s="1"/>
  <c r="L22" i="11" s="1"/>
  <c r="M22" i="11" s="1"/>
  <c r="N22" i="11" s="1"/>
  <c r="C17" i="11"/>
  <c r="D17" i="11" s="1"/>
  <c r="E17" i="11" s="1"/>
  <c r="F17" i="11" s="1"/>
  <c r="G17" i="11" s="1"/>
  <c r="H17" i="11" s="1"/>
  <c r="I17" i="11" s="1"/>
  <c r="J17" i="11" s="1"/>
  <c r="K17" i="11" s="1"/>
  <c r="L17" i="11" s="1"/>
  <c r="M17" i="11" s="1"/>
  <c r="N17" i="11" s="1"/>
  <c r="C12" i="11"/>
  <c r="D12" i="11" s="1"/>
  <c r="E12" i="11" s="1"/>
  <c r="F12" i="11" s="1"/>
  <c r="G12" i="11" s="1"/>
  <c r="H12" i="11" s="1"/>
  <c r="I12" i="11" s="1"/>
  <c r="J12" i="11" s="1"/>
  <c r="K12" i="11" s="1"/>
  <c r="L12" i="11" s="1"/>
  <c r="M12" i="11" s="1"/>
  <c r="N12" i="11" s="1"/>
  <c r="E7" i="11" l="1"/>
  <c r="F7" i="11" s="1"/>
  <c r="G7" i="11" s="1"/>
  <c r="H7" i="11" s="1"/>
  <c r="I7" i="11" s="1"/>
  <c r="J7" i="11" s="1"/>
  <c r="K7" i="11" s="1"/>
  <c r="L7" i="11" s="1"/>
  <c r="M7" i="11" s="1"/>
  <c r="N7" i="11" s="1"/>
  <c r="C47" i="6" l="1"/>
  <c r="D47" i="6"/>
  <c r="E47" i="6" s="1"/>
  <c r="F47" i="6" s="1"/>
  <c r="G47" i="6" s="1"/>
  <c r="H47" i="6" s="1"/>
  <c r="I47" i="6" s="1"/>
  <c r="J47" i="6" s="1"/>
  <c r="K47" i="6" s="1"/>
  <c r="L47" i="6" s="1"/>
  <c r="M47" i="6" s="1"/>
  <c r="N47" i="6" s="1"/>
  <c r="C42" i="6"/>
  <c r="D42" i="6" s="1"/>
  <c r="E42" i="6" s="1"/>
  <c r="F42" i="6" s="1"/>
  <c r="G42" i="6" s="1"/>
  <c r="H42" i="6" s="1"/>
  <c r="I42" i="6" s="1"/>
  <c r="J42" i="6" s="1"/>
  <c r="K42" i="6" s="1"/>
  <c r="L42" i="6" s="1"/>
  <c r="M42" i="6" s="1"/>
  <c r="N42" i="6" s="1"/>
  <c r="C37" i="6"/>
  <c r="D37" i="6" s="1"/>
  <c r="E37" i="6" s="1"/>
  <c r="F37" i="6" s="1"/>
  <c r="G37" i="6" s="1"/>
  <c r="H37" i="6" s="1"/>
  <c r="I37" i="6" s="1"/>
  <c r="J37" i="6" s="1"/>
  <c r="K37" i="6" s="1"/>
  <c r="L37" i="6" s="1"/>
  <c r="M37" i="6" s="1"/>
  <c r="N37" i="6" s="1"/>
  <c r="C32" i="6"/>
  <c r="D32" i="6" s="1"/>
  <c r="E32" i="6" s="1"/>
  <c r="F32" i="6" s="1"/>
  <c r="G32" i="6" s="1"/>
  <c r="H32" i="6" s="1"/>
  <c r="I32" i="6" s="1"/>
  <c r="J32" i="6" s="1"/>
  <c r="K32" i="6" s="1"/>
  <c r="L32" i="6" s="1"/>
  <c r="M32" i="6" s="1"/>
  <c r="N32" i="6" s="1"/>
  <c r="C27" i="6"/>
  <c r="D27" i="6" s="1"/>
  <c r="E27" i="6" s="1"/>
  <c r="F27" i="6" s="1"/>
  <c r="G27" i="6" s="1"/>
  <c r="H27" i="6" s="1"/>
  <c r="I27" i="6" s="1"/>
  <c r="J27" i="6" s="1"/>
  <c r="K27" i="6" s="1"/>
  <c r="L27" i="6" s="1"/>
  <c r="M27" i="6" s="1"/>
  <c r="N27" i="6" s="1"/>
  <c r="C22" i="6"/>
  <c r="D22" i="6" s="1"/>
  <c r="E22" i="6" s="1"/>
  <c r="F22" i="6" s="1"/>
  <c r="G22" i="6" s="1"/>
  <c r="H22" i="6" s="1"/>
  <c r="I22" i="6" s="1"/>
  <c r="J22" i="6" s="1"/>
  <c r="K22" i="6" s="1"/>
  <c r="L22" i="6" s="1"/>
  <c r="M22" i="6" s="1"/>
  <c r="N22" i="6" s="1"/>
  <c r="C17" i="6"/>
  <c r="D17" i="6" s="1"/>
  <c r="E17" i="6" s="1"/>
  <c r="F17" i="6" s="1"/>
  <c r="G17" i="6" s="1"/>
  <c r="H17" i="6" s="1"/>
  <c r="I17" i="6" s="1"/>
  <c r="J17" i="6" s="1"/>
  <c r="K17" i="6" s="1"/>
  <c r="L17" i="6" s="1"/>
  <c r="M17" i="6" s="1"/>
  <c r="N17" i="6" s="1"/>
  <c r="C12" i="6"/>
  <c r="D12" i="6" s="1"/>
  <c r="E12" i="6" s="1"/>
  <c r="F12" i="6" s="1"/>
  <c r="G12" i="6" s="1"/>
  <c r="H12" i="6" s="1"/>
  <c r="I12" i="6" s="1"/>
  <c r="J12" i="6" s="1"/>
  <c r="K12" i="6" s="1"/>
  <c r="L12" i="6" s="1"/>
  <c r="M12" i="6" s="1"/>
  <c r="N12" i="6" s="1"/>
  <c r="C7" i="6"/>
  <c r="D7" i="6" s="1"/>
  <c r="E7" i="6" s="1"/>
  <c r="F7" i="6" s="1"/>
  <c r="G7" i="6" s="1"/>
  <c r="H7" i="6" s="1"/>
  <c r="I7" i="6" s="1"/>
  <c r="J7" i="6" s="1"/>
  <c r="K7" i="6" s="1"/>
  <c r="L7" i="6" s="1"/>
  <c r="M7" i="6" s="1"/>
  <c r="N7" i="6" s="1"/>
  <c r="D7" i="4" l="1"/>
  <c r="C7" i="4" l="1"/>
  <c r="E7" i="4" s="1"/>
  <c r="F7" i="4" s="1"/>
  <c r="G7" i="4" s="1"/>
  <c r="H7" i="4" s="1"/>
  <c r="I7" i="4" s="1"/>
  <c r="J7" i="4" s="1"/>
  <c r="K7" i="4" s="1"/>
  <c r="L7" i="4" s="1"/>
  <c r="M7" i="4" s="1"/>
  <c r="N7" i="4" s="1"/>
  <c r="C7" i="12" l="1"/>
  <c r="D7" i="12" s="1"/>
  <c r="E7" i="12" s="1"/>
  <c r="F7" i="12" s="1"/>
  <c r="N7" i="12"/>
  <c r="M7" i="12"/>
  <c r="L7" i="12"/>
  <c r="K7" i="12"/>
  <c r="J7" i="12"/>
  <c r="I7" i="12"/>
  <c r="H7" i="12"/>
  <c r="G7" i="12"/>
  <c r="D19" i="9" l="1"/>
  <c r="D11" i="9"/>
  <c r="D36" i="9" l="1"/>
  <c r="C12" i="4" l="1"/>
  <c r="D12" i="4" s="1"/>
  <c r="E12" i="4" s="1"/>
  <c r="F12" i="4" s="1"/>
  <c r="G12" i="4" s="1"/>
  <c r="H12" i="4" s="1"/>
  <c r="I12" i="4" s="1"/>
  <c r="J12" i="4" s="1"/>
  <c r="K12" i="4" s="1"/>
  <c r="L12" i="4" s="1"/>
  <c r="M12" i="4" s="1"/>
  <c r="N12" i="4" s="1"/>
  <c r="C17" i="4"/>
  <c r="D17" i="4" s="1"/>
  <c r="E17" i="4" s="1"/>
  <c r="F17" i="4" s="1"/>
  <c r="G17" i="4" s="1"/>
  <c r="H17" i="4" s="1"/>
  <c r="I17" i="4" s="1"/>
  <c r="J17" i="4" s="1"/>
  <c r="K17" i="4" s="1"/>
  <c r="L17" i="4" s="1"/>
  <c r="M17" i="4" s="1"/>
  <c r="N17" i="4" s="1"/>
  <c r="E12" i="12"/>
  <c r="F12" i="12" s="1"/>
  <c r="G12" i="12" s="1"/>
  <c r="H12" i="12" s="1"/>
  <c r="I12" i="12" s="1"/>
  <c r="J12" i="12" s="1"/>
  <c r="K12" i="12" s="1"/>
  <c r="L12" i="12" s="1"/>
  <c r="M12" i="12" s="1"/>
  <c r="N12" i="12" s="1"/>
  <c r="C22" i="12" l="1"/>
  <c r="C27" i="12"/>
  <c r="C32" i="12"/>
  <c r="C47" i="12" l="1"/>
  <c r="C37" i="12" l="1"/>
  <c r="C42" i="12"/>
  <c r="E22" i="9"/>
  <c r="C17" i="12" l="1"/>
  <c r="D17" i="12" s="1"/>
  <c r="E17" i="12" s="1"/>
  <c r="F17" i="12" s="1"/>
  <c r="G17" i="12" s="1"/>
  <c r="H17" i="12" s="1"/>
  <c r="I17" i="12" s="1"/>
  <c r="J17" i="12" s="1"/>
  <c r="K17" i="12" s="1"/>
  <c r="L17" i="12" s="1"/>
  <c r="M17" i="12" s="1"/>
  <c r="N17" i="12" s="1"/>
  <c r="E23" i="9" l="1"/>
  <c r="E24" i="9"/>
  <c r="E25" i="9"/>
  <c r="E26" i="9"/>
  <c r="E27" i="9"/>
  <c r="E28" i="9"/>
  <c r="E29" i="9"/>
  <c r="E30" i="9"/>
  <c r="E31" i="9"/>
  <c r="E32" i="9"/>
  <c r="E33" i="9"/>
  <c r="E34" i="9"/>
  <c r="C22" i="4" l="1"/>
  <c r="D22" i="4" s="1"/>
  <c r="E22" i="4" s="1"/>
  <c r="F22" i="4" s="1"/>
  <c r="G22" i="4" s="1"/>
  <c r="H22" i="4" s="1"/>
  <c r="I22" i="4" s="1"/>
  <c r="J22" i="4" s="1"/>
  <c r="K22" i="4" s="1"/>
  <c r="L22" i="4" s="1"/>
  <c r="M22" i="4" s="1"/>
  <c r="N22" i="4" s="1"/>
  <c r="D22" i="12"/>
  <c r="E22" i="12" s="1"/>
  <c r="F22" i="12" s="1"/>
  <c r="G22" i="12" s="1"/>
  <c r="H22" i="12" s="1"/>
  <c r="I22" i="12" s="1"/>
  <c r="J22" i="12" s="1"/>
  <c r="K22" i="12" s="1"/>
  <c r="L22" i="12" s="1"/>
  <c r="M22" i="12" s="1"/>
  <c r="N22" i="12" s="1"/>
  <c r="E4" i="9"/>
  <c r="C27" i="4" l="1"/>
  <c r="D27" i="4" s="1"/>
  <c r="E27" i="4" s="1"/>
  <c r="F27" i="4" s="1"/>
  <c r="G27" i="4" s="1"/>
  <c r="H27" i="4" s="1"/>
  <c r="I27" i="4" s="1"/>
  <c r="J27" i="4" s="1"/>
  <c r="K27" i="4" s="1"/>
  <c r="L27" i="4" s="1"/>
  <c r="M27" i="4" s="1"/>
  <c r="N27" i="4" s="1"/>
  <c r="D27" i="12"/>
  <c r="E27" i="12" s="1"/>
  <c r="F27" i="12" s="1"/>
  <c r="G27" i="12" s="1"/>
  <c r="H27" i="12" s="1"/>
  <c r="I27" i="12" s="1"/>
  <c r="J27" i="12" s="1"/>
  <c r="K27" i="12" s="1"/>
  <c r="L27" i="12" s="1"/>
  <c r="M27" i="12" s="1"/>
  <c r="N27" i="12" s="1"/>
  <c r="D32" i="4" l="1"/>
  <c r="E32" i="4" s="1"/>
  <c r="F32" i="4" s="1"/>
  <c r="G32" i="4" s="1"/>
  <c r="H32" i="4" s="1"/>
  <c r="I32" i="4" s="1"/>
  <c r="J32" i="4" s="1"/>
  <c r="K32" i="4" s="1"/>
  <c r="L32" i="4" s="1"/>
  <c r="M32" i="4" s="1"/>
  <c r="N32" i="4" s="1"/>
  <c r="D32" i="12" l="1"/>
  <c r="E32" i="12" s="1"/>
  <c r="F32" i="12" s="1"/>
  <c r="G32" i="12" s="1"/>
  <c r="H32" i="12" s="1"/>
  <c r="I32" i="12" s="1"/>
  <c r="J32" i="12" s="1"/>
  <c r="K32" i="12" s="1"/>
  <c r="L32" i="12" s="1"/>
  <c r="M32" i="12" s="1"/>
  <c r="N32" i="12" s="1"/>
  <c r="D37" i="12"/>
  <c r="B21" i="9" l="1"/>
  <c r="D42" i="12"/>
  <c r="E42" i="12" s="1"/>
  <c r="F42" i="12" s="1"/>
  <c r="G42" i="12" s="1"/>
  <c r="H42" i="12" s="1"/>
  <c r="I42" i="12" s="1"/>
  <c r="J42" i="12" s="1"/>
  <c r="K42" i="12" s="1"/>
  <c r="L42" i="12" s="1"/>
  <c r="M42" i="12" s="1"/>
  <c r="N42" i="12" s="1"/>
  <c r="E37" i="12"/>
  <c r="F37" i="12" s="1"/>
  <c r="G37" i="12" s="1"/>
  <c r="H37" i="12" s="1"/>
  <c r="I37" i="12" s="1"/>
  <c r="J37" i="12" s="1"/>
  <c r="K37" i="12" s="1"/>
  <c r="L37" i="12" s="1"/>
  <c r="M37" i="12" s="1"/>
  <c r="N37" i="12" s="1"/>
  <c r="E11" i="9"/>
  <c r="E9" i="9"/>
  <c r="C37" i="4"/>
  <c r="D37" i="4" s="1"/>
  <c r="E37" i="4" s="1"/>
  <c r="F37" i="4" s="1"/>
  <c r="G37" i="4" s="1"/>
  <c r="H37" i="4" s="1"/>
  <c r="I37" i="4" s="1"/>
  <c r="J37" i="4" s="1"/>
  <c r="K37" i="4" s="1"/>
  <c r="L37" i="4" s="1"/>
  <c r="M37" i="4" s="1"/>
  <c r="N37" i="4" s="1"/>
  <c r="D47" i="12"/>
  <c r="E47" i="12" s="1"/>
  <c r="F47" i="12" s="1"/>
  <c r="G47" i="12" s="1"/>
  <c r="H47" i="12" s="1"/>
  <c r="I47" i="12" s="1"/>
  <c r="J47" i="12" s="1"/>
  <c r="K47" i="12" s="1"/>
  <c r="L47" i="12" s="1"/>
  <c r="M47" i="12" s="1"/>
  <c r="N47" i="12" s="1"/>
  <c r="E6" i="9"/>
  <c r="E14" i="9"/>
  <c r="E18" i="9"/>
  <c r="E17" i="9"/>
  <c r="E16" i="9"/>
  <c r="E15" i="9"/>
  <c r="C42" i="4"/>
  <c r="D42" i="4" s="1"/>
  <c r="E42" i="4" s="1"/>
  <c r="F42" i="4" s="1"/>
  <c r="G42" i="4" s="1"/>
  <c r="H42" i="4" s="1"/>
  <c r="I42" i="4" s="1"/>
  <c r="J42" i="4" s="1"/>
  <c r="K42" i="4" s="1"/>
  <c r="L42" i="4" s="1"/>
  <c r="M42" i="4" s="1"/>
  <c r="N42" i="4" s="1"/>
  <c r="C47" i="4"/>
  <c r="D47" i="4" s="1"/>
  <c r="E47" i="4" s="1"/>
  <c r="F47" i="4" s="1"/>
  <c r="G47" i="4" s="1"/>
  <c r="H47" i="4" s="1"/>
  <c r="I47" i="4" s="1"/>
  <c r="J47" i="4" s="1"/>
  <c r="K47" i="4" s="1"/>
  <c r="L47" i="4" s="1"/>
  <c r="M47" i="4" s="1"/>
  <c r="N47" i="4" s="1"/>
  <c r="E19" i="9" l="1"/>
  <c r="B13" i="9"/>
  <c r="C36" i="9"/>
  <c r="E36" i="9" s="1"/>
  <c r="B8" i="9"/>
</calcChain>
</file>

<file path=xl/sharedStrings.xml><?xml version="1.0" encoding="utf-8"?>
<sst xmlns="http://schemas.openxmlformats.org/spreadsheetml/2006/main" count="1193" uniqueCount="114">
  <si>
    <t>Month</t>
  </si>
  <si>
    <t>In month</t>
  </si>
  <si>
    <t>YTD</t>
  </si>
  <si>
    <t>May</t>
  </si>
  <si>
    <t>Jun</t>
  </si>
  <si>
    <t>Jul</t>
  </si>
  <si>
    <t>Aug</t>
  </si>
  <si>
    <t>Sept</t>
  </si>
  <si>
    <t>Oct</t>
  </si>
  <si>
    <t>Nov</t>
  </si>
  <si>
    <t>Dec</t>
  </si>
  <si>
    <t>Jan</t>
  </si>
  <si>
    <t>Feb</t>
  </si>
  <si>
    <t>Mar</t>
  </si>
  <si>
    <t>Apr</t>
  </si>
  <si>
    <t>2011-2012</t>
  </si>
  <si>
    <t>2010-2011</t>
  </si>
  <si>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</si>
  <si>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</si>
  <si>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</si>
  <si>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</si>
  <si>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</si>
  <si>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</si>
  <si>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</si>
  <si>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</si>
  <si>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</si>
  <si>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</si>
  <si>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</si>
  <si>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</si>
  <si>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</si>
  <si>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</si>
  <si>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</si>
  <si>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</si>
  <si>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</si>
  <si>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</si>
  <si>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</si>
  <si>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</si>
  <si>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</si>
  <si>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</si>
  <si>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</si>
  <si>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</si>
  <si>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No of Court Packs Created</t>
  </si>
  <si>
    <t>No of Claims that leave the process using the Exit function</t>
  </si>
  <si>
    <t>Rolling 12 Month</t>
  </si>
  <si>
    <t>Rolling 12 Mth</t>
  </si>
  <si>
    <t>No Of Cases</t>
  </si>
  <si>
    <t>General Damages</t>
  </si>
  <si>
    <t>Average General Damages Offered after Contribution (£)</t>
  </si>
  <si>
    <t>2012-2013</t>
  </si>
  <si>
    <r>
      <t xml:space="preserve">Total number of CNFs that left the Process using the Exit Process Function - From 29 March 2011 </t>
    </r>
    <r>
      <rPr>
        <b/>
        <sz val="10"/>
        <color rgb="FFFF0000"/>
        <rFont val="Arial"/>
        <family val="2"/>
      </rPr>
      <t>*</t>
    </r>
  </si>
  <si>
    <t>Notes</t>
  </si>
  <si>
    <t>The figures only include Claim Notification Forms that have been created and sent to a Compensator.</t>
  </si>
  <si>
    <t>The figures include Claim Notification Forms that are awaiting a Compensator to Accept the claim is one for them to investigate.</t>
  </si>
  <si>
    <t>These figures include;</t>
  </si>
  <si>
    <t>a)</t>
  </si>
  <si>
    <t>b)</t>
  </si>
  <si>
    <t>Claim Notification Forms where liability has not been accepted, and</t>
  </si>
  <si>
    <t>c)</t>
  </si>
  <si>
    <t>Claim Notification Forms where liability has been accepted with contributory negligence other than a seatbelt.</t>
  </si>
  <si>
    <t>Claim Notification Forms that have not had a response at the end of Stage 1 - Liability,</t>
  </si>
  <si>
    <t>Stage 2 Settlement packs that have timed out due to no response to the initial negotiation period of 15 days.</t>
  </si>
  <si>
    <t>Stage 2 Settlement Packs that have been repudiated</t>
  </si>
  <si>
    <t>Interim Payment Requests where a request for more than £1,000 has not been agreed.</t>
  </si>
  <si>
    <t>Number of Claims that left the process during Stage 2</t>
  </si>
  <si>
    <t>Number of Claim Notification Forms that left the process at the end of Stage 1 - Liability</t>
  </si>
  <si>
    <t>The figures do not include Claim Notification Forms that were taken out of the process using the Exit function during Stage 1.</t>
  </si>
  <si>
    <t>The figures do not include Stage 2 Settlement Packs or Interim Payment Requests taken out of the process using the Exit Process function.</t>
  </si>
  <si>
    <t xml:space="preserve"> The Exit Process Function was introduced as part of Release 1 changes and only apply to Claim Notification Forms created on or after 29 March 2011.</t>
  </si>
  <si>
    <t>Number of Stage 2 Settlement Packs where agreement has been reached</t>
  </si>
  <si>
    <t>ii) Liability not admitted or Admitted with contributory negligence other than seatbelt</t>
  </si>
  <si>
    <t>Total number of CNFs created and sent to a Compensator</t>
  </si>
  <si>
    <t>Number of Claim Notification Forms Created and Sent to a Compensator</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</si>
  <si>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</si>
  <si>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The data does not include details of any pre-medical settlements where the parties have agreed settlement and used the Exit process to take the claim out of the Portal.</t>
  </si>
  <si>
    <t>The General Damage figure used is net of any deduction for contribution.</t>
  </si>
  <si>
    <t>The data does not include claims settled in the period between the end of Stage 2 and the start of Stage 3 or those settled during Stage 3.</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</si>
  <si>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</si>
  <si>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</si>
  <si>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r>
      <t xml:space="preserve">xi) Stage 1 Costs not paid on time </t>
    </r>
    <r>
      <rPr>
        <b/>
        <sz val="10"/>
        <color rgb="FFFF0000"/>
        <rFont val="Arial"/>
        <family val="2"/>
      </rPr>
      <t>**</t>
    </r>
  </si>
  <si>
    <r>
      <t xml:space="preserve">Sept </t>
    </r>
    <r>
      <rPr>
        <b/>
        <sz val="11"/>
        <color indexed="10"/>
        <rFont val="Calibri"/>
        <family val="2"/>
      </rPr>
      <t>*</t>
    </r>
  </si>
  <si>
    <r>
      <t>*</t>
    </r>
    <r>
      <rPr>
        <sz val="11"/>
        <color indexed="10"/>
        <rFont val="Calibri"/>
        <family val="2"/>
      </rPr>
      <t xml:space="preserve"> </t>
    </r>
    <r>
      <rPr>
        <i/>
        <sz val="10"/>
        <color indexed="10"/>
        <rFont val="Calibri"/>
        <family val="2"/>
      </rPr>
      <t>See Note 1 and 2 below</t>
    </r>
  </si>
  <si>
    <r>
      <rPr>
        <b/>
        <sz val="11"/>
        <color indexed="10"/>
        <rFont val="Calibri"/>
        <family val="2"/>
      </rPr>
      <t>*</t>
    </r>
    <r>
      <rPr>
        <sz val="11"/>
        <color theme="1"/>
        <rFont val="Calibri"/>
        <family val="2"/>
        <scheme val="minor"/>
      </rPr>
      <t>Prior to December  2011, the Portal only recorded an agreed Court Pack on the system after a Claimant Representative had acknowledged the return of the Court Proceedings Pack by the Compensator which in turn ended the process.   Due to the volume of Court Packs that were not being acknowledged by users, from December 2011 the Portal and MI report was amended to record an agreed Court Pack and date on a claim once the Compensator returned the pack to the Claimant Representative.</t>
    </r>
  </si>
  <si>
    <r>
      <rPr>
        <b/>
        <sz val="11"/>
        <color indexed="10"/>
        <rFont val="Calibri"/>
        <family val="2"/>
      </rPr>
      <t xml:space="preserve">* </t>
    </r>
    <r>
      <rPr>
        <sz val="11"/>
        <color theme="1"/>
        <rFont val="Calibri"/>
        <family val="2"/>
        <scheme val="minor"/>
      </rPr>
      <t>In September 2012 Portal Co introduced a new housekeeping activity to automatically acknowledge claims that reached the end of the process but were awaiting final acknowledgement by the user.  For Court Packs that were awaiting final acknowledgment prior to December 2011 no agreement date was available in the system therefore the end date that has been used by the system is September 2012.  This has caused an increase in the number of court packs recorded for the month.</t>
    </r>
  </si>
  <si>
    <r>
      <t xml:space="preserve">xiii) Interim Payment partial offer not accepted </t>
    </r>
    <r>
      <rPr>
        <b/>
        <sz val="10"/>
        <color rgb="FFFF0000"/>
        <rFont val="Arial"/>
        <family val="2"/>
      </rPr>
      <t>**</t>
    </r>
  </si>
  <si>
    <t>2013-2014</t>
  </si>
  <si>
    <t xml:space="preserve">Sept </t>
  </si>
  <si>
    <t>iii) Value of claim exceeds the upper limit</t>
  </si>
  <si>
    <r>
      <t xml:space="preserve">Mar </t>
    </r>
    <r>
      <rPr>
        <sz val="11"/>
        <color rgb="FFFF0000"/>
        <rFont val="Calibri"/>
        <family val="2"/>
        <scheme val="minor"/>
      </rPr>
      <t>*</t>
    </r>
  </si>
  <si>
    <r>
      <t xml:space="preserve">Mar </t>
    </r>
    <r>
      <rPr>
        <b/>
        <sz val="11"/>
        <color rgb="FFFF0000"/>
        <rFont val="Calibri"/>
        <family val="2"/>
        <scheme val="minor"/>
      </rPr>
      <t>*</t>
    </r>
  </si>
  <si>
    <r>
      <rPr>
        <sz val="10"/>
        <color rgb="FFFF0000"/>
        <rFont val="Calibri"/>
        <family val="2"/>
        <scheme val="minor"/>
      </rPr>
      <t>*</t>
    </r>
    <r>
      <rPr>
        <sz val="10"/>
        <color theme="1"/>
        <rFont val="Calibri"/>
        <family val="2"/>
        <scheme val="minor"/>
      </rPr>
      <t xml:space="preserve"> The number of claims created and sent include resubmitted claims that used the Exit process to transfer claims between organisations. See Exit Process Tab.</t>
    </r>
  </si>
  <si>
    <r>
      <rPr>
        <sz val="10"/>
        <color rgb="FFFF0000"/>
        <rFont val="Calibri"/>
        <family val="2"/>
        <scheme val="minor"/>
      </rPr>
      <t>*</t>
    </r>
    <r>
      <rPr>
        <sz val="10"/>
        <color theme="1"/>
        <rFont val="Calibri"/>
        <family val="2"/>
        <scheme val="minor"/>
      </rPr>
      <t xml:space="preserve"> An increase in the numbers of claims leaving the Portal using the Exit process was caused by a transfer of claims between organisations.</t>
    </r>
  </si>
  <si>
    <t>2014-2015</t>
  </si>
  <si>
    <t xml:space="preserve">Mar </t>
  </si>
  <si>
    <r>
      <t xml:space="preserve">Sept </t>
    </r>
    <r>
      <rPr>
        <b/>
        <sz val="11"/>
        <color rgb="FFFF0000"/>
        <rFont val="Calibri"/>
        <family val="2"/>
        <scheme val="minor"/>
      </rPr>
      <t>*</t>
    </r>
  </si>
  <si>
    <r>
      <t>Sept</t>
    </r>
    <r>
      <rPr>
        <b/>
        <sz val="11"/>
        <color rgb="FFFF0000"/>
        <rFont val="Calibri"/>
        <family val="2"/>
        <scheme val="minor"/>
      </rPr>
      <t>*</t>
    </r>
  </si>
  <si>
    <r>
      <t>Oct</t>
    </r>
    <r>
      <rPr>
        <b/>
        <sz val="11"/>
        <color rgb="FFFF0000"/>
        <rFont val="Calibri"/>
        <family val="2"/>
        <scheme val="minor"/>
      </rPr>
      <t>*</t>
    </r>
  </si>
  <si>
    <t>2015-2016</t>
  </si>
  <si>
    <t>2016-2017</t>
  </si>
  <si>
    <t>2017-2018</t>
  </si>
  <si>
    <r>
      <t xml:space="preserve">xii) Interim  payment request not answered and/or paid on time </t>
    </r>
    <r>
      <rPr>
        <b/>
        <sz val="10"/>
        <color rgb="FFFF0000"/>
        <rFont val="Arial"/>
        <family val="2"/>
      </rPr>
      <t>**</t>
    </r>
  </si>
  <si>
    <t>CNFs sent</t>
  </si>
  <si>
    <t>Front page</t>
  </si>
  <si>
    <t>CNFs left at stage 1</t>
  </si>
  <si>
    <t>S2 exit</t>
  </si>
  <si>
    <t>Exit process</t>
  </si>
  <si>
    <t>Court packs</t>
  </si>
  <si>
    <t>Settled</t>
  </si>
  <si>
    <t>General damages cases</t>
  </si>
  <si>
    <t>General damages value</t>
  </si>
  <si>
    <t xml:space="preserve">The MI Provided is based solely upon data entered into the system by its Users </t>
  </si>
  <si>
    <t>2018-2019</t>
  </si>
  <si>
    <t>Sep</t>
  </si>
  <si>
    <t>2018 - 2019</t>
  </si>
  <si>
    <t>RTA Portal MI - 30 April 2010 - 30 Sep 2018 - Cumulative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</si>
</sst>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0"/>
      <name val="Arial"/>
      <family val="2"/>
    </font>
    <font>
      <b/>
      <sz val="14"/>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b/>
      <sz val="11"/>
      <color theme="1"/>
      <name val="Calibri"/>
      <family val="2"/>
      <scheme val="minor"/>
    </font>
    <font>
      <b/>
      <u/>
      <sz val="11"/>
      <color theme="1"/>
      <name val="Calibri"/>
      <family val="2"/>
      <scheme val="minor"/>
    </font>
    <font>
      <sz val="10"/>
      <color theme="1"/>
      <name val="Arial"/>
      <family val="2"/>
    </font>
    <font>
      <b/>
      <sz val="10"/>
      <color rgb="FFFF0000"/>
      <name val="Arial"/>
      <family val="2"/>
    </font>
    <font>
      <b/>
      <sz val="11"/>
      <color indexed="10"/>
      <name val="Calibri"/>
      <family val="2"/>
    </font>
    <font>
      <b/>
      <sz val="11"/>
      <color rgb="FFFF0000"/>
      <name val="Calibri"/>
      <family val="2"/>
      <scheme val="minor"/>
    </font>
    <font>
      <sz val="11"/>
      <color indexed="10"/>
      <name val="Calibri"/>
      <family val="2"/>
    </font>
    <font>
      <i/>
      <sz val="10"/>
      <color indexed="10"/>
      <name val="Calibri"/>
      <family val="2"/>
    </font>
    <font>
      <sz val="11"/>
      <color theme="1"/>
      <name val="Arial"/>
      <family val="2"/>
    </font>
    <font>
      <sz val="11"/>
      <color rgb="FFFF0000"/>
      <name val="Calibri"/>
      <family val="2"/>
      <scheme val="minor"/>
    </font>
    <font>
      <sz val="10"/>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6" fillId="0" borderId="0"/>
  </cellStyleXfs>
  <cellXfs count="86">
    <xf numFmtId="0" fontId="0" fillId="0" borderId="0" xfId="0"/>
    <xf numFmtId="0" fontId="2" fillId="2" borderId="0" xfId="1" applyFont="1" applyFill="1"/>
    <xf numFmtId="0" fontId="3" fillId="2" borderId="0" xfId="1" applyFont="1" applyFill="1"/>
    <xf numFmtId="0" fontId="1" fillId="2" borderId="0" xfId="1" applyFill="1"/>
    <xf numFmtId="0" fontId="3" fillId="2" borderId="0" xfId="1" applyFont="1" applyFill="1" applyAlignment="1">
      <alignment horizontal="center"/>
    </xf>
    <xf numFmtId="0" fontId="1" fillId="2" borderId="0" xfId="1" applyFill="1" applyAlignment="1">
      <alignment wrapText="1"/>
    </xf>
    <xf numFmtId="3" fontId="3" fillId="2" borderId="0" xfId="1" applyNumberFormat="1" applyFont="1" applyFill="1"/>
    <xf numFmtId="3" fontId="4" fillId="2" borderId="0" xfId="1" applyNumberFormat="1" applyFont="1" applyFill="1"/>
    <xf numFmtId="0" fontId="3" fillId="3" borderId="0" xfId="1" applyFont="1" applyFill="1"/>
    <xf numFmtId="0" fontId="1" fillId="3" borderId="0" xfId="1" applyFill="1"/>
    <xf numFmtId="0" fontId="3" fillId="3" borderId="0" xfId="1" applyFont="1" applyFill="1" applyAlignment="1">
      <alignment wrapText="1"/>
    </xf>
    <xf numFmtId="3" fontId="3" fillId="3" borderId="0" xfId="1" applyNumberFormat="1" applyFont="1" applyFill="1"/>
    <xf numFmtId="3" fontId="1" fillId="2" borderId="0" xfId="1" applyNumberFormat="1" applyFill="1"/>
    <xf numFmtId="0" fontId="3" fillId="2" borderId="0" xfId="1" applyFont="1" applyFill="1" applyAlignment="1">
      <alignment wrapText="1"/>
    </xf>
    <xf numFmtId="0" fontId="5" fillId="2" borderId="0" xfId="1" applyFont="1" applyFill="1"/>
    <xf numFmtId="0" fontId="3" fillId="3" borderId="0" xfId="1" applyFont="1" applyFill="1" applyAlignment="1"/>
    <xf numFmtId="3" fontId="1" fillId="2" borderId="0" xfId="1" applyNumberFormat="1" applyFont="1" applyFill="1" applyAlignment="1">
      <alignment wrapText="1"/>
    </xf>
    <xf numFmtId="0" fontId="7" fillId="2" borderId="0" xfId="1" applyFont="1" applyFill="1"/>
    <xf numFmtId="3" fontId="1" fillId="3" borderId="0" xfId="1" applyNumberFormat="1" applyFont="1" applyFill="1"/>
    <xf numFmtId="3" fontId="4" fillId="0" borderId="0" xfId="1" applyNumberFormat="1" applyFont="1" applyFill="1"/>
    <xf numFmtId="3" fontId="3" fillId="4" borderId="0" xfId="1" applyNumberFormat="1" applyFont="1" applyFill="1"/>
    <xf numFmtId="0" fontId="0" fillId="4" borderId="0" xfId="0" applyFill="1"/>
    <xf numFmtId="0" fontId="9" fillId="4" borderId="0" xfId="0" applyFont="1" applyFill="1"/>
    <xf numFmtId="0" fontId="8" fillId="4" borderId="0" xfId="0" applyFont="1" applyFill="1"/>
    <xf numFmtId="0" fontId="0" fillId="4" borderId="1" xfId="0" applyFill="1" applyBorder="1"/>
    <xf numFmtId="17" fontId="8" fillId="4" borderId="1" xfId="0" applyNumberFormat="1" applyFont="1" applyFill="1" applyBorder="1" applyAlignment="1">
      <alignment horizontal="center"/>
    </xf>
    <xf numFmtId="0" fontId="0" fillId="4" borderId="0" xfId="0" applyFill="1" applyBorder="1"/>
    <xf numFmtId="0" fontId="0" fillId="4" borderId="0" xfId="0" applyFont="1" applyFill="1" applyBorder="1" applyAlignment="1">
      <alignment horizontal="center"/>
    </xf>
    <xf numFmtId="0" fontId="0" fillId="4" borderId="0" xfId="0" applyFill="1" applyBorder="1" applyAlignment="1">
      <alignment horizontal="center"/>
    </xf>
    <xf numFmtId="0" fontId="0" fillId="4" borderId="0" xfId="0" applyFill="1" applyAlignment="1">
      <alignment horizontal="center"/>
    </xf>
    <xf numFmtId="0" fontId="0" fillId="4" borderId="4" xfId="0" applyFill="1" applyBorder="1"/>
    <xf numFmtId="0" fontId="0" fillId="4" borderId="1" xfId="0" applyFill="1" applyBorder="1" applyAlignment="1">
      <alignment wrapText="1"/>
    </xf>
    <xf numFmtId="0" fontId="0" fillId="4" borderId="0" xfId="0" applyFont="1" applyFill="1"/>
    <xf numFmtId="0" fontId="0" fillId="4" borderId="0" xfId="0" applyFill="1" applyAlignment="1">
      <alignment horizontal="left" vertical="top"/>
    </xf>
    <xf numFmtId="0" fontId="0" fillId="4" borderId="0" xfId="0" applyFill="1" applyAlignment="1">
      <alignment horizontal="right"/>
    </xf>
    <xf numFmtId="0" fontId="0" fillId="4" borderId="0" xfId="0" applyFill="1" applyAlignment="1">
      <alignment horizontal="left"/>
    </xf>
    <xf numFmtId="0" fontId="13" fillId="4" borderId="0" xfId="0" applyFont="1" applyFill="1" applyBorder="1"/>
    <xf numFmtId="0" fontId="0" fillId="4" borderId="0" xfId="0" applyFill="1" applyAlignment="1">
      <alignment vertical="top"/>
    </xf>
    <xf numFmtId="164" fontId="17" fillId="2" borderId="0" xfId="2" applyNumberFormat="1" applyFont="1" applyFill="1"/>
    <xf numFmtId="3" fontId="0" fillId="4" borderId="0" xfId="0" applyNumberFormat="1" applyFill="1"/>
    <xf numFmtId="17" fontId="0" fillId="0" borderId="0" xfId="0" applyNumberFormat="1"/>
    <xf numFmtId="0" fontId="0" fillId="5" borderId="0" xfId="0" applyFill="1"/>
    <xf numFmtId="17" fontId="8" fillId="0" borderId="1" xfId="0" applyNumberFormat="1" applyFont="1"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0" xfId="0" applyFill="1"/>
    <xf numFmtId="3" fontId="0" fillId="0" borderId="1" xfId="0" applyNumberFormat="1" applyFont="1" applyFill="1" applyBorder="1" applyAlignment="1">
      <alignment horizontal="center"/>
    </xf>
    <xf numFmtId="3" fontId="0" fillId="0" borderId="1" xfId="0" applyNumberFormat="1" applyFill="1" applyBorder="1" applyAlignment="1">
      <alignment horizontal="center"/>
    </xf>
    <xf numFmtId="3" fontId="0" fillId="4" borderId="1" xfId="0" applyNumberFormat="1" applyFill="1" applyBorder="1" applyAlignment="1">
      <alignment horizontal="center"/>
    </xf>
    <xf numFmtId="3" fontId="0" fillId="4" borderId="2" xfId="0" applyNumberFormat="1" applyFill="1" applyBorder="1" applyAlignment="1">
      <alignment horizontal="center"/>
    </xf>
    <xf numFmtId="3" fontId="0" fillId="4" borderId="5" xfId="0" applyNumberFormat="1" applyFill="1" applyBorder="1" applyAlignment="1">
      <alignment horizontal="center"/>
    </xf>
    <xf numFmtId="3" fontId="0" fillId="4" borderId="1" xfId="0" applyNumberFormat="1" applyFont="1" applyFill="1" applyBorder="1" applyAlignment="1">
      <alignment horizontal="center"/>
    </xf>
    <xf numFmtId="3" fontId="0" fillId="4" borderId="3" xfId="0" applyNumberFormat="1" applyFont="1" applyFill="1" applyBorder="1" applyAlignment="1">
      <alignment horizontal="center"/>
    </xf>
    <xf numFmtId="3" fontId="3" fillId="2" borderId="0" xfId="1" applyNumberFormat="1" applyFont="1" applyFill="1" applyAlignment="1">
      <alignment horizontal="right"/>
    </xf>
    <xf numFmtId="3" fontId="1" fillId="3" borderId="0" xfId="1" applyNumberFormat="1" applyFill="1"/>
    <xf numFmtId="3" fontId="9" fillId="4" borderId="0" xfId="0" applyNumberFormat="1" applyFont="1" applyFill="1"/>
    <xf numFmtId="3" fontId="8" fillId="4" borderId="0" xfId="0" applyNumberFormat="1" applyFont="1" applyFill="1"/>
    <xf numFmtId="3" fontId="0" fillId="4" borderId="1" xfId="0" applyNumberFormat="1" applyFill="1" applyBorder="1"/>
    <xf numFmtId="3" fontId="8" fillId="4" borderId="1" xfId="0" applyNumberFormat="1" applyFont="1" applyFill="1" applyBorder="1" applyAlignment="1">
      <alignment horizontal="center"/>
    </xf>
    <xf numFmtId="3" fontId="0" fillId="4" borderId="0" xfId="0" applyNumberFormat="1" applyFill="1" applyBorder="1"/>
    <xf numFmtId="3" fontId="0" fillId="4" borderId="0" xfId="0" applyNumberFormat="1" applyFont="1" applyFill="1" applyBorder="1" applyAlignment="1">
      <alignment horizontal="center"/>
    </xf>
    <xf numFmtId="3" fontId="0" fillId="4" borderId="0" xfId="0" applyNumberFormat="1" applyFill="1" applyBorder="1" applyAlignment="1">
      <alignment horizontal="center"/>
    </xf>
    <xf numFmtId="3" fontId="0" fillId="4" borderId="0" xfId="0" applyNumberFormat="1" applyFill="1" applyAlignment="1">
      <alignment horizontal="center"/>
    </xf>
    <xf numFmtId="3" fontId="8" fillId="0" borderId="1" xfId="0" applyNumberFormat="1" applyFont="1" applyFill="1" applyBorder="1" applyAlignment="1">
      <alignment horizontal="center"/>
    </xf>
    <xf numFmtId="3" fontId="0" fillId="4" borderId="1" xfId="0" applyNumberFormat="1" applyFill="1" applyBorder="1" applyAlignment="1">
      <alignment wrapText="1"/>
    </xf>
    <xf numFmtId="3" fontId="0" fillId="4" borderId="0" xfId="0" applyNumberFormat="1" applyFont="1" applyFill="1"/>
    <xf numFmtId="3" fontId="18" fillId="4" borderId="0" xfId="0" applyNumberFormat="1" applyFont="1" applyFill="1" applyBorder="1" applyAlignment="1">
      <alignment vertical="top"/>
    </xf>
    <xf numFmtId="3" fontId="0" fillId="0" borderId="1" xfId="0" applyNumberFormat="1" applyFill="1" applyBorder="1"/>
    <xf numFmtId="3" fontId="0" fillId="0" borderId="1" xfId="0" applyNumberFormat="1" applyFill="1" applyBorder="1" applyAlignment="1">
      <alignment wrapText="1"/>
    </xf>
    <xf numFmtId="3" fontId="0" fillId="0" borderId="0" xfId="0" applyNumberFormat="1" applyFont="1" applyFill="1" applyBorder="1" applyAlignment="1">
      <alignment horizontal="center"/>
    </xf>
    <xf numFmtId="0" fontId="0" fillId="4" borderId="1" xfId="0" applyFill="1" applyBorder="1" applyAlignment="1">
      <alignment horizontal="center"/>
    </xf>
    <xf numFmtId="0" fontId="0" fillId="4" borderId="5" xfId="0" applyFill="1" applyBorder="1" applyAlignment="1">
      <alignment horizontal="center"/>
    </xf>
    <xf numFmtId="0" fontId="1" fillId="2" borderId="0" xfId="1" applyFill="1" applyAlignment="1"/>
    <xf numFmtId="0" fontId="6"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10" fillId="2" borderId="0" xfId="1" applyFont="1" applyFill="1" applyAlignment="1">
      <alignment wrapText="1"/>
    </xf>
    <xf numFmtId="0" fontId="6" fillId="2" borderId="0" xfId="1" applyFont="1" applyFill="1" applyAlignment="1">
      <alignment horizontal="center" wrapText="1"/>
    </xf>
    <xf numFmtId="0" fontId="0" fillId="0" borderId="0" xfId="0" applyAlignment="1">
      <alignment horizontal="center" wrapText="1"/>
    </xf>
    <xf numFmtId="0" fontId="18" fillId="4" borderId="6" xfId="0" applyFont="1" applyFill="1" applyBorder="1" applyAlignment="1">
      <alignment vertical="top" wrapText="1"/>
    </xf>
    <xf numFmtId="0" fontId="0" fillId="4" borderId="6" xfId="0" applyFill="1" applyBorder="1" applyAlignment="1">
      <alignment vertical="top" wrapText="1"/>
    </xf>
    <xf numFmtId="0" fontId="18" fillId="4" borderId="6" xfId="0" applyFont="1" applyFill="1" applyBorder="1" applyAlignment="1">
      <alignment horizontal="left" vertical="top" wrapText="1"/>
    </xf>
    <xf numFmtId="3" fontId="18" fillId="4" borderId="6" xfId="0" applyNumberFormat="1" applyFont="1" applyFill="1" applyBorder="1" applyAlignment="1">
      <alignment horizontal="left" vertical="top" wrapText="1"/>
    </xf>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EB700B"/>
      <color rgb="FF196DB2"/>
      <color rgb="FFF99C36"/>
      <color rgb="FF00AA4F"/>
      <color rgb="FFFD42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'No of CNFs Sent'!$B$19</c:f>
              <c:strCache>
                <c:ptCount val="1"/>
                <c:pt idx="0">
                  <c:v>2015-2016</c:v>
                </c:pt>
              </c:strCache>
            </c:strRef>
          </c:tx>
          <c:spPr>
            <a:solidFill>
              <a:srgbClr val="EB700B"/>
            </a:solidFill>
          </c:spPr>
          <c:invertIfNegative val="0"/>
          <c:cat>
            <c:strRef>
              <c:f>'No of CNFs Sent'!$C$20:$N$20</c:f>
              <c:strCache>
                <c:ptCount val="12"/>
                <c:pt idx="0">
                  <c:v>May</c:v>
                </c:pt>
                <c:pt idx="1">
                  <c:v>Jun</c:v>
                </c:pt>
                <c:pt idx="2">
                  <c:v>Jul</c:v>
                </c:pt>
                <c:pt idx="3">
                  <c:v>Aug</c:v>
                </c:pt>
                <c:pt idx="4">
                  <c:v>Sept</c:v>
                </c:pt>
                <c:pt idx="5">
                  <c:v>Oct</c:v>
                </c:pt>
                <c:pt idx="6">
                  <c:v>Nov</c:v>
                </c:pt>
                <c:pt idx="7">
                  <c:v>Dec</c:v>
                </c:pt>
                <c:pt idx="8">
                  <c:v>Jan</c:v>
                </c:pt>
                <c:pt idx="9">
                  <c:v>Feb</c:v>
                </c:pt>
                <c:pt idx="10">
                  <c:v>Mar </c:v>
                </c:pt>
                <c:pt idx="11">
                  <c:v>Apr</c:v>
                </c:pt>
              </c:strCache>
            </c:strRef>
          </c:cat>
          <c:val>
            <c:numRef>
              <c:f>'No of CNFs Sent'!$C$21:$N$21</c:f>
              <c:numCache>
                <c:formatCode>#,##0</c:formatCode>
                <c:ptCount val="12"/>
                <c:pt idx="0">
                  <c:v>68600</c:v>
                </c:pt>
                <c:pt idx="1">
                  <c:v>70433</c:v>
                </c:pt>
                <c:pt idx="2">
                  <c:v>80627</c:v>
                </c:pt>
                <c:pt idx="3">
                  <c:v>67852</c:v>
                </c:pt>
                <c:pt idx="4">
                  <c:v>73089</c:v>
                </c:pt>
                <c:pt idx="5">
                  <c:v>75285</c:v>
                </c:pt>
                <c:pt idx="6">
                  <c:v>73188</c:v>
                </c:pt>
                <c:pt idx="7">
                  <c:v>62603</c:v>
                </c:pt>
                <c:pt idx="8">
                  <c:v>70399</c:v>
                </c:pt>
                <c:pt idx="9">
                  <c:v>72265</c:v>
                </c:pt>
                <c:pt idx="10">
                  <c:v>70736</c:v>
                </c:pt>
                <c:pt idx="11">
                  <c:v>71519</c:v>
                </c:pt>
              </c:numCache>
            </c:numRef>
          </c:val>
          <c:extLst>
            <c:ext xmlns:c16="http://schemas.microsoft.com/office/drawing/2014/chart" uri="{C3380CC4-5D6E-409C-BE32-E72D297353CC}">
              <c16:uniqueId val="{00000000-A4E9-442E-95D1-6D04A626FCD8}"/>
            </c:ext>
          </c:extLst>
        </c:ser>
        <c:ser>
          <c:idx val="6"/>
          <c:order val="4"/>
          <c:tx>
            <c:strRef>
              <c:f>'No of CNFs Sent'!$B$14</c:f>
              <c:strCache>
                <c:ptCount val="1"/>
                <c:pt idx="0">
                  <c:v>2016-2017</c:v>
                </c:pt>
              </c:strCache>
            </c:strRef>
          </c:tx>
          <c:spPr>
            <a:solidFill>
              <a:schemeClr val="accent1">
                <a:lumMod val="40000"/>
                <a:lumOff val="60000"/>
              </a:schemeClr>
            </a:solidFill>
          </c:spPr>
          <c:invertIfNegative val="0"/>
          <c:val>
            <c:numRef>
              <c:f>'No of CNFs Sent'!$C$16:$N$16</c:f>
              <c:numCache>
                <c:formatCode>#,##0</c:formatCode>
                <c:ptCount val="12"/>
                <c:pt idx="0">
                  <c:v>65555</c:v>
                </c:pt>
                <c:pt idx="1">
                  <c:v>69958</c:v>
                </c:pt>
                <c:pt idx="2">
                  <c:v>65733</c:v>
                </c:pt>
                <c:pt idx="3">
                  <c:v>68633</c:v>
                </c:pt>
                <c:pt idx="4">
                  <c:v>66198</c:v>
                </c:pt>
                <c:pt idx="5">
                  <c:v>67123</c:v>
                </c:pt>
                <c:pt idx="6">
                  <c:v>69750</c:v>
                </c:pt>
                <c:pt idx="7">
                  <c:v>57127</c:v>
                </c:pt>
                <c:pt idx="8">
                  <c:v>65087</c:v>
                </c:pt>
                <c:pt idx="9">
                  <c:v>61430</c:v>
                </c:pt>
                <c:pt idx="10">
                  <c:v>67683</c:v>
                </c:pt>
                <c:pt idx="11">
                  <c:v>51901</c:v>
                </c:pt>
              </c:numCache>
            </c:numRef>
          </c:val>
          <c:extLst>
            <c:ext xmlns:c16="http://schemas.microsoft.com/office/drawing/2014/chart" uri="{C3380CC4-5D6E-409C-BE32-E72D297353CC}">
              <c16:uniqueId val="{00000001-A4E9-442E-95D1-6D04A626FCD8}"/>
            </c:ext>
          </c:extLst>
        </c:ser>
        <c:ser>
          <c:idx val="3"/>
          <c:order val="5"/>
          <c:tx>
            <c:strRef>
              <c:f>'No of CNFs Sent'!$B$9</c:f>
              <c:strCache>
                <c:ptCount val="1"/>
                <c:pt idx="0">
                  <c:v>2017-2018</c:v>
                </c:pt>
              </c:strCache>
            </c:strRef>
          </c:tx>
          <c:spPr>
            <a:solidFill>
              <a:schemeClr val="accent4">
                <a:lumMod val="75000"/>
              </a:schemeClr>
            </a:solidFill>
          </c:spPr>
          <c:invertIfNegative val="0"/>
          <c:val>
            <c:numRef>
              <c:f>'No of CNFs Sent'!$C$11:$N$11</c:f>
              <c:numCache>
                <c:formatCode>General</c:formatCode>
                <c:ptCount val="12"/>
                <c:pt idx="0">
                  <c:v>59942</c:v>
                </c:pt>
                <c:pt idx="1">
                  <c:v>60264</c:v>
                </c:pt>
                <c:pt idx="2">
                  <c:v>58491</c:v>
                </c:pt>
                <c:pt idx="3">
                  <c:v>58927</c:v>
                </c:pt>
                <c:pt idx="4">
                  <c:v>56912</c:v>
                </c:pt>
                <c:pt idx="5">
                  <c:v>61795</c:v>
                </c:pt>
                <c:pt idx="6">
                  <c:v>61475</c:v>
                </c:pt>
                <c:pt idx="7">
                  <c:v>48906</c:v>
                </c:pt>
                <c:pt idx="8">
                  <c:v>64311</c:v>
                </c:pt>
                <c:pt idx="9">
                  <c:v>57359</c:v>
                </c:pt>
                <c:pt idx="10">
                  <c:v>58518</c:v>
                </c:pt>
                <c:pt idx="11">
                  <c:v>54678</c:v>
                </c:pt>
              </c:numCache>
            </c:numRef>
          </c:val>
          <c:extLst>
            <c:ext xmlns:c16="http://schemas.microsoft.com/office/drawing/2014/chart" uri="{C3380CC4-5D6E-409C-BE32-E72D297353CC}">
              <c16:uniqueId val="{00000002-A4E9-442E-95D1-6D04A626FCD8}"/>
            </c:ext>
          </c:extLst>
        </c:ser>
        <c:ser>
          <c:idx val="4"/>
          <c:order val="6"/>
          <c:tx>
            <c:strRef>
              <c:f>'No of CNFs Sent'!$B$4</c:f>
              <c:strCache>
                <c:ptCount val="1"/>
                <c:pt idx="0">
                  <c:v>2018-2019</c:v>
                </c:pt>
              </c:strCache>
            </c:strRef>
          </c:tx>
          <c:spPr>
            <a:solidFill>
              <a:schemeClr val="accent5">
                <a:lumMod val="75000"/>
              </a:schemeClr>
            </a:solidFill>
          </c:spPr>
          <c:invertIfNegative val="0"/>
          <c:val>
            <c:numRef>
              <c:f>'No of CNFs Sent'!$C$6:$N$6</c:f>
              <c:numCache>
                <c:formatCode>General</c:formatCode>
                <c:ptCount val="12"/>
                <c:pt idx="0">
                  <c:v>59417</c:v>
                </c:pt>
                <c:pt idx="1">
                  <c:v>54665</c:v>
                </c:pt>
                <c:pt idx="2">
                  <c:v>60351</c:v>
                </c:pt>
                <c:pt idx="3">
                  <c:v>58432</c:v>
                </c:pt>
                <c:pt idx="4">
                  <c:v>55133</c:v>
                </c:pt>
              </c:numCache>
            </c:numRef>
          </c:val>
          <c:extLst>
            <c:ext xmlns:c16="http://schemas.microsoft.com/office/drawing/2014/chart" uri="{C3380CC4-5D6E-409C-BE32-E72D297353CC}">
              <c16:uniqueId val="{00000002-0442-4E5B-9E53-F0BC1EE9FCC5}"/>
            </c:ext>
          </c:extLst>
        </c:ser>
        <c:dLbls>
          <c:showLegendKey val="0"/>
          <c:showVal val="0"/>
          <c:showCatName val="0"/>
          <c:showSerName val="0"/>
          <c:showPercent val="0"/>
          <c:showBubbleSize val="0"/>
        </c:dLbls>
        <c:gapWidth val="150"/>
        <c:axId val="1187783936"/>
        <c:axId val="1187784496"/>
        <c:extLst>
          <c:ext xmlns:c15="http://schemas.microsoft.com/office/drawing/2012/chart" uri="{02D57815-91ED-43cb-92C2-25804820EDAC}">
            <c15:filteredBarSeries>
              <c15:ser>
                <c:idx val="1"/>
                <c:order val="0"/>
                <c:tx>
                  <c:strRef>
                    <c:extLst>
                      <c:ext uri="{02D57815-91ED-43cb-92C2-25804820EDAC}">
                        <c15:formulaRef>
                          <c15:sqref>'No of CNFs Sent'!$B$44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'No of CNFs Sent'!$C$20:$N$20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 </c:v>
                      </c:pt>
                      <c:pt idx="11">
                        <c:v>Apr</c:v>
                      </c:pt>
                    </c:strCache>
                  </c:strRef>
                </c:cat>
                <c:val>
                  <c:numRef>
                    <c:extLst>
                      <c:ext uri="{02D57815-91ED-43cb-92C2-25804820EDAC}">
                        <c15:formulaRef>
                          <c15:sqref>'No of CNFs Sent'!$C$46:$N$46</c15:sqref>
                        </c15:formulaRef>
                      </c:ext>
                    </c:extLst>
                    <c:numCache>
                      <c:formatCode>#,##0</c:formatCode>
                      <c:ptCount val="12"/>
                      <c:pt idx="0">
                        <c:v>10548</c:v>
                      </c:pt>
                      <c:pt idx="1">
                        <c:v>38455</c:v>
                      </c:pt>
                      <c:pt idx="2">
                        <c:v>47992</c:v>
                      </c:pt>
                      <c:pt idx="3">
                        <c:v>49595</c:v>
                      </c:pt>
                      <c:pt idx="4">
                        <c:v>56933</c:v>
                      </c:pt>
                      <c:pt idx="5">
                        <c:v>57973</c:v>
                      </c:pt>
                      <c:pt idx="6">
                        <c:v>65293</c:v>
                      </c:pt>
                      <c:pt idx="7">
                        <c:v>51778</c:v>
                      </c:pt>
                      <c:pt idx="8">
                        <c:v>66405</c:v>
                      </c:pt>
                      <c:pt idx="9">
                        <c:v>63222</c:v>
                      </c:pt>
                      <c:pt idx="10">
                        <c:v>67679</c:v>
                      </c:pt>
                      <c:pt idx="11">
                        <c:v>54197</c:v>
                      </c:pt>
                    </c:numCache>
                  </c:numRef>
                </c:val>
                <c:extLst>
                  <c:ext xmlns:c16="http://schemas.microsoft.com/office/drawing/2014/chart" uri="{C3380CC4-5D6E-409C-BE32-E72D297353CC}">
                    <c16:uniqueId val="{00000003-A4E9-442E-95D1-6D04A626FCD8}"/>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Sent'!$B$39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'No of CNFs Sent'!$C$20:$N$20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 </c:v>
                      </c:pt>
                      <c:pt idx="11">
                        <c:v>Apr</c:v>
                      </c:pt>
                    </c:strCache>
                  </c:strRef>
                </c:cat>
                <c:val>
                  <c:numRef>
                    <c:extLst xmlns:c15="http://schemas.microsoft.com/office/drawing/2012/chart">
                      <c:ext xmlns:c15="http://schemas.microsoft.com/office/drawing/2012/chart" uri="{02D57815-91ED-43cb-92C2-25804820EDAC}">
                        <c15:formulaRef>
                          <c15:sqref>'No of CNFs Sent'!$C$41:$N$41</c15:sqref>
                        </c15:formulaRef>
                      </c:ext>
                    </c:extLst>
                    <c:numCache>
                      <c:formatCode>#,##0</c:formatCode>
                      <c:ptCount val="12"/>
                      <c:pt idx="0">
                        <c:v>64731</c:v>
                      </c:pt>
                      <c:pt idx="1">
                        <c:v>66790</c:v>
                      </c:pt>
                      <c:pt idx="2">
                        <c:v>64577</c:v>
                      </c:pt>
                      <c:pt idx="3">
                        <c:v>64336</c:v>
                      </c:pt>
                      <c:pt idx="4">
                        <c:v>65791</c:v>
                      </c:pt>
                      <c:pt idx="5">
                        <c:v>68192</c:v>
                      </c:pt>
                      <c:pt idx="6">
                        <c:v>71083</c:v>
                      </c:pt>
                      <c:pt idx="7">
                        <c:v>57345</c:v>
                      </c:pt>
                      <c:pt idx="8">
                        <c:v>72742</c:v>
                      </c:pt>
                      <c:pt idx="9">
                        <c:v>69818</c:v>
                      </c:pt>
                      <c:pt idx="10">
                        <c:v>69051</c:v>
                      </c:pt>
                      <c:pt idx="11">
                        <c:v>62463</c:v>
                      </c:pt>
                    </c:numCache>
                  </c:numRef>
                </c:val>
                <c:extLst xmlns:c15="http://schemas.microsoft.com/office/drawing/2012/chart">
                  <c:ext xmlns:c16="http://schemas.microsoft.com/office/drawing/2014/chart" uri="{C3380CC4-5D6E-409C-BE32-E72D297353CC}">
                    <c16:uniqueId val="{00000004-A4E9-442E-95D1-6D04A626FCD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'No of CNFs Sent'!$B$34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'No of CNFs Sent'!$C$20:$N$20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 </c:v>
                      </c:pt>
                      <c:pt idx="11">
                        <c:v>Apr</c:v>
                      </c:pt>
                    </c:strCache>
                  </c:strRef>
                </c:cat>
                <c:val>
                  <c:numRef>
                    <c:extLst xmlns:c15="http://schemas.microsoft.com/office/drawing/2012/chart">
                      <c:ext xmlns:c15="http://schemas.microsoft.com/office/drawing/2012/chart" uri="{02D57815-91ED-43cb-92C2-25804820EDAC}">
                        <c15:formulaRef>
                          <c15:sqref>'No of CNFs Sent'!$C$36:$N$36</c15:sqref>
                        </c15:formulaRef>
                      </c:ext>
                    </c:extLst>
                    <c:numCache>
                      <c:formatCode>#,##0</c:formatCode>
                      <c:ptCount val="12"/>
                      <c:pt idx="0">
                        <c:v>71017</c:v>
                      </c:pt>
                      <c:pt idx="1">
                        <c:v>62515</c:v>
                      </c:pt>
                      <c:pt idx="2">
                        <c:v>70985</c:v>
                      </c:pt>
                      <c:pt idx="3">
                        <c:v>67779</c:v>
                      </c:pt>
                      <c:pt idx="4">
                        <c:v>67366</c:v>
                      </c:pt>
                      <c:pt idx="5">
                        <c:v>81138</c:v>
                      </c:pt>
                      <c:pt idx="6">
                        <c:v>78065</c:v>
                      </c:pt>
                      <c:pt idx="7">
                        <c:v>60231</c:v>
                      </c:pt>
                      <c:pt idx="8">
                        <c:v>81399</c:v>
                      </c:pt>
                      <c:pt idx="9">
                        <c:v>72873</c:v>
                      </c:pt>
                      <c:pt idx="10">
                        <c:v>90998</c:v>
                      </c:pt>
                      <c:pt idx="11">
                        <c:v>78876</c:v>
                      </c:pt>
                    </c:numCache>
                  </c:numRef>
                </c:val>
                <c:extLst xmlns:c15="http://schemas.microsoft.com/office/drawing/2012/chart">
                  <c:ext xmlns:c16="http://schemas.microsoft.com/office/drawing/2014/chart" uri="{C3380CC4-5D6E-409C-BE32-E72D297353CC}">
                    <c16:uniqueId val="{00000005-A4E9-442E-95D1-6D04A626FCD8}"/>
                  </c:ext>
                </c:extLst>
              </c15:ser>
            </c15:filteredBarSeries>
          </c:ext>
        </c:extLst>
      </c:barChart>
      <c:catAx>
        <c:axId val="1187783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7784496"/>
        <c:crosses val="autoZero"/>
        <c:auto val="1"/>
        <c:lblAlgn val="ctr"/>
        <c:lblOffset val="100"/>
        <c:noMultiLvlLbl val="0"/>
      </c:catAx>
      <c:valAx>
        <c:axId val="11877844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77839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'Court Pack'!$B$71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'Court Pack'!$C$72:$N$72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'Court Pack'!$C$74:$N$74</c:f>
              <c:numCache>
                <c:formatCode>#,##0</c:formatCode>
                <c:ptCount val="12"/>
                <c:pt idx="0">
                  <c:v>73587</c:v>
                </c:pt>
                <c:pt idx="1">
                  <c:v>73843</c:v>
                </c:pt>
                <c:pt idx="2">
                  <c:v>73735</c:v>
                </c:pt>
                <c:pt idx="3">
                  <c:v>74163</c:v>
                </c:pt>
                <c:pt idx="4">
                  <c:v>74371</c:v>
                </c:pt>
                <c:pt idx="5">
                  <c:v>73760</c:v>
                </c:pt>
                <c:pt idx="6">
                  <c:v>73823</c:v>
                </c:pt>
                <c:pt idx="7">
                  <c:v>73669</c:v>
                </c:pt>
                <c:pt idx="8">
                  <c:v>73055</c:v>
                </c:pt>
                <c:pt idx="9">
                  <c:v>73676</c:v>
                </c:pt>
                <c:pt idx="10">
                  <c:v>73247</c:v>
                </c:pt>
                <c:pt idx="11">
                  <c:v>72815</c:v>
                </c:pt>
              </c:numCache>
            </c:numRef>
          </c:val>
          <c:extLst>
            <c:ext xmlns:c16="http://schemas.microsoft.com/office/drawing/2014/chart" uri="{C3380CC4-5D6E-409C-BE32-E72D297353CC}">
              <c16:uniqueId val="{00000000-6A62-4FA4-9E00-EB5C61BB646D}"/>
            </c:ext>
          </c:extLst>
        </c:ser>
        <c:dLbls>
          <c:showLegendKey val="0"/>
          <c:showVal val="0"/>
          <c:showCatName val="0"/>
          <c:showSerName val="0"/>
          <c:showPercent val="0"/>
          <c:showBubbleSize val="0"/>
        </c:dLbls>
        <c:gapWidth val="150"/>
        <c:axId val="1184826384"/>
        <c:axId val="1184826944"/>
      </c:barChart>
      <c:catAx>
        <c:axId val="11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4826944"/>
        <c:crosses val="autoZero"/>
        <c:auto val="1"/>
        <c:lblAlgn val="ctr"/>
        <c:lblOffset val="100"/>
        <c:noMultiLvlLbl val="0"/>
      </c:catAx>
      <c:valAx>
        <c:axId val="11848269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482638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3"/>
          <c:tx>
            <c:strRef>
              <c:f>'No of Settled Claims'!$B$19</c:f>
              <c:strCache>
                <c:ptCount val="1"/>
                <c:pt idx="0">
                  <c:v>2015-2016</c:v>
                </c:pt>
              </c:strCache>
            </c:strRef>
          </c:tx>
          <c:spPr>
            <a:solidFill>
              <a:srgbClr val="EB700B"/>
            </a:solidFill>
          </c:spPr>
          <c:invertIfNegative val="0"/>
          <c:cat>
            <c:strRef>
              <c:f>'No of Settled Claims'!$C$45:$N$45</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'No of Settled Claims'!$C$21:$N$21</c:f>
              <c:numCache>
                <c:formatCode>#,##0</c:formatCode>
                <c:ptCount val="12"/>
                <c:pt idx="0">
                  <c:v>17449</c:v>
                </c:pt>
                <c:pt idx="1">
                  <c:v>19745</c:v>
                </c:pt>
                <c:pt idx="2">
                  <c:v>19712</c:v>
                </c:pt>
                <c:pt idx="3">
                  <c:v>16676</c:v>
                </c:pt>
                <c:pt idx="4">
                  <c:v>17064</c:v>
                </c:pt>
                <c:pt idx="5">
                  <c:v>17305</c:v>
                </c:pt>
                <c:pt idx="6">
                  <c:v>17076</c:v>
                </c:pt>
                <c:pt idx="7">
                  <c:v>16214</c:v>
                </c:pt>
                <c:pt idx="8">
                  <c:v>16068</c:v>
                </c:pt>
                <c:pt idx="9">
                  <c:v>16655</c:v>
                </c:pt>
                <c:pt idx="10">
                  <c:v>17954</c:v>
                </c:pt>
                <c:pt idx="11">
                  <c:v>17839</c:v>
                </c:pt>
              </c:numCache>
            </c:numRef>
          </c:val>
          <c:extLst>
            <c:ext xmlns:c16="http://schemas.microsoft.com/office/drawing/2014/chart" uri="{C3380CC4-5D6E-409C-BE32-E72D297353CC}">
              <c16:uniqueId val="{00000000-F357-4970-B8E6-9846D4C1B31B}"/>
            </c:ext>
          </c:extLst>
        </c:ser>
        <c:ser>
          <c:idx val="5"/>
          <c:order val="4"/>
          <c:tx>
            <c:strRef>
              <c:f>'No of Settled Claims'!$B$14</c:f>
              <c:strCache>
                <c:ptCount val="1"/>
                <c:pt idx="0">
                  <c:v>2016-2017</c:v>
                </c:pt>
              </c:strCache>
            </c:strRef>
          </c:tx>
          <c:spPr>
            <a:solidFill>
              <a:schemeClr val="tx2">
                <a:lumMod val="40000"/>
                <a:lumOff val="60000"/>
              </a:schemeClr>
            </a:solidFill>
          </c:spPr>
          <c:invertIfNegative val="0"/>
          <c:cat>
            <c:strRef>
              <c:f>'No of Settled Claims'!$C$45:$N$45</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'No of Settled Claims'!$C$16:$N$16</c:f>
              <c:numCache>
                <c:formatCode>#,##0</c:formatCode>
                <c:ptCount val="12"/>
                <c:pt idx="0">
                  <c:v>17203</c:v>
                </c:pt>
                <c:pt idx="1">
                  <c:v>18270</c:v>
                </c:pt>
                <c:pt idx="2">
                  <c:v>16568</c:v>
                </c:pt>
                <c:pt idx="3">
                  <c:v>16727</c:v>
                </c:pt>
                <c:pt idx="4">
                  <c:v>16720</c:v>
                </c:pt>
                <c:pt idx="5">
                  <c:v>16012</c:v>
                </c:pt>
                <c:pt idx="6">
                  <c:v>16756</c:v>
                </c:pt>
                <c:pt idx="7">
                  <c:v>14044</c:v>
                </c:pt>
                <c:pt idx="8">
                  <c:v>15501</c:v>
                </c:pt>
                <c:pt idx="9">
                  <c:v>14695</c:v>
                </c:pt>
                <c:pt idx="10">
                  <c:v>17638</c:v>
                </c:pt>
                <c:pt idx="11">
                  <c:v>13452</c:v>
                </c:pt>
              </c:numCache>
            </c:numRef>
          </c:val>
          <c:extLst>
            <c:ext xmlns:c16="http://schemas.microsoft.com/office/drawing/2014/chart" uri="{C3380CC4-5D6E-409C-BE32-E72D297353CC}">
              <c16:uniqueId val="{00000001-3BEC-4D65-9D5E-0390FBBCD84F}"/>
            </c:ext>
          </c:extLst>
        </c:ser>
        <c:ser>
          <c:idx val="2"/>
          <c:order val="5"/>
          <c:tx>
            <c:strRef>
              <c:f>'No of Settled Claims'!$B$9</c:f>
              <c:strCache>
                <c:ptCount val="1"/>
                <c:pt idx="0">
                  <c:v>2017-2018</c:v>
                </c:pt>
              </c:strCache>
            </c:strRef>
          </c:tx>
          <c:spPr>
            <a:solidFill>
              <a:schemeClr val="accent4">
                <a:lumMod val="75000"/>
              </a:schemeClr>
            </a:solidFill>
          </c:spPr>
          <c:invertIfNegative val="0"/>
          <c:cat>
            <c:strRef>
              <c:f>'No of Settled Claims'!$C$45:$N$45</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'No of Settled Claims'!$C$11:$N$11</c:f>
              <c:numCache>
                <c:formatCode>#,##0</c:formatCode>
                <c:ptCount val="12"/>
                <c:pt idx="0">
                  <c:v>15949</c:v>
                </c:pt>
                <c:pt idx="1">
                  <c:v>16024</c:v>
                </c:pt>
                <c:pt idx="2">
                  <c:v>14887</c:v>
                </c:pt>
                <c:pt idx="3">
                  <c:v>14883</c:v>
                </c:pt>
                <c:pt idx="4">
                  <c:v>14019</c:v>
                </c:pt>
                <c:pt idx="5">
                  <c:v>14783</c:v>
                </c:pt>
                <c:pt idx="6">
                  <c:v>14702</c:v>
                </c:pt>
                <c:pt idx="7">
                  <c:v>11233</c:v>
                </c:pt>
                <c:pt idx="8">
                  <c:v>14251</c:v>
                </c:pt>
                <c:pt idx="9">
                  <c:v>13237</c:v>
                </c:pt>
                <c:pt idx="10">
                  <c:v>14200</c:v>
                </c:pt>
                <c:pt idx="11">
                  <c:v>13566</c:v>
                </c:pt>
              </c:numCache>
            </c:numRef>
          </c:val>
          <c:extLst>
            <c:ext xmlns:c16="http://schemas.microsoft.com/office/drawing/2014/chart" uri="{C3380CC4-5D6E-409C-BE32-E72D297353CC}">
              <c16:uniqueId val="{00000002-3BEC-4D65-9D5E-0390FBBCD84F}"/>
            </c:ext>
          </c:extLst>
        </c:ser>
        <c:ser>
          <c:idx val="6"/>
          <c:order val="6"/>
          <c:tx>
            <c:strRef>
              <c:f>'No of Settled Claims'!$B$4</c:f>
              <c:strCache>
                <c:ptCount val="1"/>
                <c:pt idx="0">
                  <c:v>2018-2019</c:v>
                </c:pt>
              </c:strCache>
            </c:strRef>
          </c:tx>
          <c:spPr>
            <a:solidFill>
              <a:schemeClr val="accent5">
                <a:lumMod val="75000"/>
              </a:schemeClr>
            </a:solidFill>
          </c:spPr>
          <c:invertIfNegative val="0"/>
          <c:cat>
            <c:strRef>
              <c:f>'No of Settled Claims'!$C$45:$N$45</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'No of Settled Claims'!$C$6:$N$6</c:f>
              <c:numCache>
                <c:formatCode>#,##0</c:formatCode>
                <c:ptCount val="12"/>
                <c:pt idx="0">
                  <c:v>14705</c:v>
                </c:pt>
                <c:pt idx="1">
                  <c:v>13691</c:v>
                </c:pt>
                <c:pt idx="2">
                  <c:v>14066</c:v>
                </c:pt>
                <c:pt idx="3">
                  <c:v>13490</c:v>
                </c:pt>
                <c:pt idx="4">
                  <c:v>12994</c:v>
                </c:pt>
              </c:numCache>
            </c:numRef>
          </c:val>
          <c:extLst>
            <c:ext xmlns:c16="http://schemas.microsoft.com/office/drawing/2014/chart" uri="{C3380CC4-5D6E-409C-BE32-E72D297353CC}">
              <c16:uniqueId val="{00000001-F357-4970-B8E6-9846D4C1B31B}"/>
            </c:ext>
          </c:extLst>
        </c:ser>
        <c:dLbls>
          <c:showLegendKey val="0"/>
          <c:showVal val="0"/>
          <c:showCatName val="0"/>
          <c:showSerName val="0"/>
          <c:showPercent val="0"/>
          <c:showBubbleSize val="0"/>
        </c:dLbls>
        <c:gapWidth val="150"/>
        <c:axId val="1117917008"/>
        <c:axId val="1183284560"/>
        <c:extLst>
          <c:ext xmlns:c15="http://schemas.microsoft.com/office/drawing/2012/chart" uri="{02D57815-91ED-43cb-92C2-25804820EDAC}">
            <c15:filteredBarSeries>
              <c15:ser>
                <c:idx val="1"/>
                <c:order val="0"/>
                <c:tx>
                  <c:strRef>
                    <c:extLst>
                      <c:ext uri="{02D57815-91ED-43cb-92C2-25804820EDAC}">
                        <c15:formulaRef>
                          <c15:sqref>'No of Settled Claims'!$B$44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'No of Settled Claims'!$C$45:$N$45</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c:ext uri="{02D57815-91ED-43cb-92C2-25804820EDAC}">
                        <c15:formulaRef>
                          <c15:sqref>'No of Settled Claims'!$C$46:$N$46</c15:sqref>
                        </c15:formulaRef>
                      </c:ext>
                    </c:extLst>
                    <c:numCache>
                      <c:formatCode>#,##0</c:formatCode>
                      <c:ptCount val="12"/>
                      <c:pt idx="0">
                        <c:v>3</c:v>
                      </c:pt>
                      <c:pt idx="1">
                        <c:v>325</c:v>
                      </c:pt>
                      <c:pt idx="2">
                        <c:v>1156</c:v>
                      </c:pt>
                      <c:pt idx="3">
                        <c:v>3109</c:v>
                      </c:pt>
                      <c:pt idx="4">
                        <c:v>5579</c:v>
                      </c:pt>
                      <c:pt idx="5">
                        <c:v>7176</c:v>
                      </c:pt>
                      <c:pt idx="6">
                        <c:v>10021</c:v>
                      </c:pt>
                      <c:pt idx="7">
                        <c:v>10687</c:v>
                      </c:pt>
                      <c:pt idx="8">
                        <c:v>13583</c:v>
                      </c:pt>
                      <c:pt idx="9">
                        <c:v>15646</c:v>
                      </c:pt>
                      <c:pt idx="10">
                        <c:v>20140</c:v>
                      </c:pt>
                      <c:pt idx="11">
                        <c:v>16308</c:v>
                      </c:pt>
                    </c:numCache>
                  </c:numRef>
                </c:val>
                <c:extLst>
                  <c:ext xmlns:c16="http://schemas.microsoft.com/office/drawing/2014/chart" uri="{C3380CC4-5D6E-409C-BE32-E72D297353CC}">
                    <c16:uniqueId val="{00000003-3BEC-4D65-9D5E-0390FBBCD84F}"/>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Settled Claims'!$B$39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'No of Settled Claims'!$C$45:$N$45</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'No of Settled Claims'!$C$41:$N$41</c15:sqref>
                        </c15:formulaRef>
                      </c:ext>
                    </c:extLst>
                    <c:numCache>
                      <c:formatCode>#,##0</c:formatCode>
                      <c:ptCount val="12"/>
                      <c:pt idx="0">
                        <c:v>18560</c:v>
                      </c:pt>
                      <c:pt idx="1">
                        <c:v>20923</c:v>
                      </c:pt>
                      <c:pt idx="2">
                        <c:v>20450</c:v>
                      </c:pt>
                      <c:pt idx="3">
                        <c:v>20891</c:v>
                      </c:pt>
                      <c:pt idx="4">
                        <c:v>21697</c:v>
                      </c:pt>
                      <c:pt idx="5">
                        <c:v>21089</c:v>
                      </c:pt>
                      <c:pt idx="6">
                        <c:v>23022</c:v>
                      </c:pt>
                      <c:pt idx="7">
                        <c:v>18466</c:v>
                      </c:pt>
                      <c:pt idx="8">
                        <c:v>22313</c:v>
                      </c:pt>
                      <c:pt idx="9">
                        <c:v>23014</c:v>
                      </c:pt>
                      <c:pt idx="10">
                        <c:v>25724</c:v>
                      </c:pt>
                      <c:pt idx="11">
                        <c:v>21884</c:v>
                      </c:pt>
                    </c:numCache>
                  </c:numRef>
                </c:val>
                <c:extLst xmlns:c15="http://schemas.microsoft.com/office/drawing/2012/chart">
                  <c:ext xmlns:c16="http://schemas.microsoft.com/office/drawing/2014/chart" uri="{C3380CC4-5D6E-409C-BE32-E72D297353CC}">
                    <c16:uniqueId val="{00000004-3BEC-4D65-9D5E-0390FBBCD84F}"/>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'No of Settled Claims'!$B$24</c15:sqref>
                        </c15:formulaRef>
                      </c:ext>
                    </c:extLst>
                    <c:strCache>
                      <c:ptCount val="1"/>
                      <c:pt idx="0">
                        <c:v>2014-2015</c:v>
                      </c:pt>
                    </c:strCache>
                  </c:strRef>
                </c:tx>
                <c:invertIfNegative val="0"/>
                <c:cat>
                  <c:strRef>
                    <c:extLst xmlns:c15="http://schemas.microsoft.com/office/drawing/2012/chart">
                      <c:ext xmlns:c15="http://schemas.microsoft.com/office/drawing/2012/chart" uri="{02D57815-91ED-43cb-92C2-25804820EDAC}">
                        <c15:formulaRef>
                          <c15:sqref>'No of Settled Claims'!$C$45:$N$45</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'No of Settled Claims'!$C$26:$N$26</c15:sqref>
                        </c15:formulaRef>
                      </c:ext>
                    </c:extLst>
                    <c:numCache>
                      <c:formatCode>#,##0</c:formatCode>
                      <c:ptCount val="12"/>
                      <c:pt idx="0">
                        <c:v>18715</c:v>
                      </c:pt>
                      <c:pt idx="1">
                        <c:v>19348</c:v>
                      </c:pt>
                      <c:pt idx="2">
                        <c:v>21503</c:v>
                      </c:pt>
                      <c:pt idx="3">
                        <c:v>17610</c:v>
                      </c:pt>
                      <c:pt idx="4">
                        <c:v>18371</c:v>
                      </c:pt>
                      <c:pt idx="5">
                        <c:v>19162</c:v>
                      </c:pt>
                      <c:pt idx="6">
                        <c:v>17391</c:v>
                      </c:pt>
                      <c:pt idx="7">
                        <c:v>16135</c:v>
                      </c:pt>
                      <c:pt idx="8">
                        <c:v>17260</c:v>
                      </c:pt>
                      <c:pt idx="9">
                        <c:v>16836</c:v>
                      </c:pt>
                      <c:pt idx="10">
                        <c:v>19307</c:v>
                      </c:pt>
                      <c:pt idx="11">
                        <c:v>18063</c:v>
                      </c:pt>
                    </c:numCache>
                  </c:numRef>
                </c:val>
                <c:extLst xmlns:c15="http://schemas.microsoft.com/office/drawing/2012/chart">
                  <c:ext xmlns:c16="http://schemas.microsoft.com/office/drawing/2014/chart" uri="{C3380CC4-5D6E-409C-BE32-E72D297353CC}">
                    <c16:uniqueId val="{00000000-3BEC-4D65-9D5E-0390FBBCD84F}"/>
                  </c:ext>
                </c:extLst>
              </c15:ser>
            </c15:filteredBarSeries>
          </c:ext>
        </c:extLst>
      </c:barChart>
      <c:catAx>
        <c:axId val="1117917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3284560"/>
        <c:crosses val="autoZero"/>
        <c:auto val="1"/>
        <c:lblAlgn val="ctr"/>
        <c:lblOffset val="100"/>
        <c:noMultiLvlLbl val="0"/>
      </c:catAx>
      <c:valAx>
        <c:axId val="11832845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79170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'No of Settled Claims'!$B$71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Settled Claims'!$C$72:$N$72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'No of Settled Claims'!$C$74:$N$74</c:f>
              <c:numCache>
                <c:formatCode>#,##0</c:formatCode>
                <c:ptCount val="12"/>
                <c:pt idx="0">
                  <c:v>182631</c:v>
                </c:pt>
                <c:pt idx="1">
                  <c:v>180577</c:v>
                </c:pt>
                <c:pt idx="2">
                  <c:v>177766</c:v>
                </c:pt>
                <c:pt idx="3">
                  <c:v>176516</c:v>
                </c:pt>
                <c:pt idx="4">
                  <c:v>175058</c:v>
                </c:pt>
                <c:pt idx="5">
                  <c:v>171620</c:v>
                </c:pt>
                <c:pt idx="6">
                  <c:v>171734</c:v>
                </c:pt>
                <c:pt idx="7">
                  <c:v>170490</c:v>
                </c:pt>
                <c:pt idx="8">
                  <c:v>168157</c:v>
                </c:pt>
                <c:pt idx="9">
                  <c:v>167336</c:v>
                </c:pt>
                <c:pt idx="10">
                  <c:v>165943</c:v>
                </c:pt>
                <c:pt idx="11">
                  <c:v>164918</c:v>
                </c:pt>
              </c:numCache>
            </c:numRef>
          </c:val>
          <c:extLst>
            <c:ext xmlns:c16="http://schemas.microsoft.com/office/drawing/2014/chart" uri="{C3380CC4-5D6E-409C-BE32-E72D297353CC}">
              <c16:uniqueId val="{00000000-4C3F-4785-9C87-6305C1E88508}"/>
            </c:ext>
          </c:extLst>
        </c:ser>
        <c:dLbls>
          <c:showLegendKey val="0"/>
          <c:showVal val="0"/>
          <c:showCatName val="0"/>
          <c:showSerName val="0"/>
          <c:showPercent val="0"/>
          <c:showBubbleSize val="0"/>
        </c:dLbls>
        <c:gapWidth val="150"/>
        <c:axId val="1183287360"/>
        <c:axId val="1183287920"/>
      </c:barChart>
      <c:catAx>
        <c:axId val="118328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3287920"/>
        <c:crosses val="autoZero"/>
        <c:auto val="1"/>
        <c:lblAlgn val="ctr"/>
        <c:lblOffset val="100"/>
        <c:noMultiLvlLbl val="0"/>
      </c:catAx>
      <c:valAx>
        <c:axId val="1183287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328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'General Damages'!$B$19</c:f>
              <c:strCache>
                <c:ptCount val="1"/>
                <c:pt idx="0">
                  <c:v>2015-2016</c:v>
                </c:pt>
              </c:strCache>
            </c:strRef>
          </c:tx>
          <c:spPr>
            <a:solidFill>
              <a:srgbClr val="EB700B"/>
            </a:solidFill>
          </c:spPr>
          <c:invertIfNegative val="0"/>
          <c:cat>
            <c:strRef>
              <c:f>'General Damages'!$C$20:$N$20</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'General Damages'!$C$22:$N$22</c:f>
              <c:numCache>
                <c:formatCode>#,##0</c:formatCode>
                <c:ptCount val="12"/>
                <c:pt idx="0">
                  <c:v>2575</c:v>
                </c:pt>
                <c:pt idx="1">
                  <c:v>2566</c:v>
                </c:pt>
                <c:pt idx="2">
                  <c:v>2587</c:v>
                </c:pt>
                <c:pt idx="3">
                  <c:v>2559.2578556008634</c:v>
                </c:pt>
                <c:pt idx="4">
                  <c:v>2563</c:v>
                </c:pt>
                <c:pt idx="5">
                  <c:v>2690</c:v>
                </c:pt>
                <c:pt idx="6">
                  <c:v>2567</c:v>
                </c:pt>
                <c:pt idx="7">
                  <c:v>2566.3770582793709</c:v>
                </c:pt>
                <c:pt idx="8">
                  <c:v>2600.5585636046803</c:v>
                </c:pt>
                <c:pt idx="9">
                  <c:v>2585.9913539477634</c:v>
                </c:pt>
                <c:pt idx="10">
                  <c:v>2614.2158850395454</c:v>
                </c:pt>
                <c:pt idx="11">
                  <c:v>2642.5169843049325</c:v>
                </c:pt>
              </c:numCache>
            </c:numRef>
          </c:val>
          <c:extLst>
            <c:ext xmlns:c16="http://schemas.microsoft.com/office/drawing/2014/chart" uri="{C3380CC4-5D6E-409C-BE32-E72D297353CC}">
              <c16:uniqueId val="{00000000-2E0A-4C77-ADB0-50FE738EA3F0}"/>
            </c:ext>
          </c:extLst>
        </c:ser>
        <c:ser>
          <c:idx val="6"/>
          <c:order val="4"/>
          <c:tx>
            <c:strRef>
              <c:f>'General Damages'!$B$14</c:f>
              <c:strCache>
                <c:ptCount val="1"/>
                <c:pt idx="0">
                  <c:v>2016-2017</c:v>
                </c:pt>
              </c:strCache>
            </c:strRef>
          </c:tx>
          <c:spPr>
            <a:solidFill>
              <a:schemeClr val="tx2">
                <a:lumMod val="40000"/>
                <a:lumOff val="60000"/>
              </a:schemeClr>
            </a:solidFill>
          </c:spPr>
          <c:invertIfNegative val="0"/>
          <c:val>
            <c:numRef>
              <c:f>'General Damages'!$C$17:$N$17</c:f>
              <c:numCache>
                <c:formatCode>#,##0</c:formatCode>
                <c:ptCount val="12"/>
                <c:pt idx="0">
                  <c:v>2638.3338371214322</c:v>
                </c:pt>
                <c:pt idx="1">
                  <c:v>2664.2190476190476</c:v>
                </c:pt>
                <c:pt idx="2">
                  <c:v>2674.9152583293094</c:v>
                </c:pt>
                <c:pt idx="3">
                  <c:v>2677.6564237460393</c:v>
                </c:pt>
                <c:pt idx="4">
                  <c:v>2704.399446834665</c:v>
                </c:pt>
                <c:pt idx="5">
                  <c:v>2851.0935548338748</c:v>
                </c:pt>
                <c:pt idx="6">
                  <c:v>2719.8349248030554</c:v>
                </c:pt>
                <c:pt idx="7">
                  <c:v>2728</c:v>
                </c:pt>
                <c:pt idx="8">
                  <c:v>2746.6460268317855</c:v>
                </c:pt>
                <c:pt idx="9">
                  <c:v>2759.7545423613474</c:v>
                </c:pt>
                <c:pt idx="10">
                  <c:v>2772.4147862569453</c:v>
                </c:pt>
                <c:pt idx="11">
                  <c:v>2796.0822925958964</c:v>
                </c:pt>
              </c:numCache>
            </c:numRef>
          </c:val>
          <c:extLst>
            <c:ext xmlns:c16="http://schemas.microsoft.com/office/drawing/2014/chart" uri="{C3380CC4-5D6E-409C-BE32-E72D297353CC}">
              <c16:uniqueId val="{00000001-2E0A-4C77-ADB0-50FE738EA3F0}"/>
            </c:ext>
          </c:extLst>
        </c:ser>
        <c:ser>
          <c:idx val="3"/>
          <c:order val="5"/>
          <c:tx>
            <c:strRef>
              <c:f>'General Damages'!$B$9</c:f>
              <c:strCache>
                <c:ptCount val="1"/>
                <c:pt idx="0">
                  <c:v>2017-2018</c:v>
                </c:pt>
              </c:strCache>
            </c:strRef>
          </c:tx>
          <c:spPr>
            <a:solidFill>
              <a:schemeClr val="accent4">
                <a:lumMod val="75000"/>
              </a:schemeClr>
            </a:solidFill>
          </c:spPr>
          <c:invertIfNegative val="0"/>
          <c:val>
            <c:numRef>
              <c:f>'General Damages'!$C$12:$N$12</c:f>
              <c:numCache>
                <c:formatCode>#,##0</c:formatCode>
                <c:ptCount val="12"/>
                <c:pt idx="0">
                  <c:v>2788.8961690388114</c:v>
                </c:pt>
                <c:pt idx="1">
                  <c:v>2769.3695082376435</c:v>
                </c:pt>
                <c:pt idx="2">
                  <c:v>2805</c:v>
                </c:pt>
                <c:pt idx="3">
                  <c:v>2782</c:v>
                </c:pt>
                <c:pt idx="4">
                  <c:v>2775.977387830801</c:v>
                </c:pt>
                <c:pt idx="5">
                  <c:v>2780.9471690455252</c:v>
                </c:pt>
                <c:pt idx="6">
                  <c:v>2782.3299102285091</c:v>
                </c:pt>
                <c:pt idx="7">
                  <c:v>2800</c:v>
                </c:pt>
                <c:pt idx="8">
                  <c:v>2802.221247631745</c:v>
                </c:pt>
                <c:pt idx="9">
                  <c:v>2791.0942811815366</c:v>
                </c:pt>
                <c:pt idx="10">
                  <c:v>2807.7504225352113</c:v>
                </c:pt>
                <c:pt idx="11">
                  <c:v>2812.2837977296181</c:v>
                </c:pt>
              </c:numCache>
            </c:numRef>
          </c:val>
          <c:extLst>
            <c:ext xmlns:c16="http://schemas.microsoft.com/office/drawing/2014/chart" uri="{C3380CC4-5D6E-409C-BE32-E72D297353CC}">
              <c16:uniqueId val="{00000002-2E0A-4C77-ADB0-50FE738EA3F0}"/>
            </c:ext>
          </c:extLst>
        </c:ser>
        <c:ser>
          <c:idx val="4"/>
          <c:order val="6"/>
          <c:tx>
            <c:strRef>
              <c:f>'General Damages'!$B$4</c:f>
              <c:strCache>
                <c:ptCount val="1"/>
                <c:pt idx="0">
                  <c:v>2018-2019</c:v>
                </c:pt>
              </c:strCache>
            </c:strRef>
          </c:tx>
          <c:spPr>
            <a:solidFill>
              <a:schemeClr val="accent5">
                <a:lumMod val="75000"/>
              </a:schemeClr>
            </a:solidFill>
          </c:spPr>
          <c:invertIfNegative val="0"/>
          <c:val>
            <c:numRef>
              <c:f>'General Damages'!$C$7:$N$7</c:f>
              <c:numCache>
                <c:formatCode>#,##0</c:formatCode>
                <c:ptCount val="12"/>
                <c:pt idx="0">
                  <c:v>3070</c:v>
                </c:pt>
                <c:pt idx="1">
                  <c:v>2830</c:v>
                </c:pt>
                <c:pt idx="2">
                  <c:v>2833</c:v>
                </c:pt>
                <c:pt idx="3">
                  <c:v>2840</c:v>
                </c:pt>
                <c:pt idx="4">
                  <c:v>2820</c:v>
                </c:pt>
              </c:numCache>
            </c:numRef>
          </c:val>
          <c:extLst>
            <c:ext xmlns:c16="http://schemas.microsoft.com/office/drawing/2014/chart" uri="{C3380CC4-5D6E-409C-BE32-E72D297353CC}">
              <c16:uniqueId val="{00000000-678C-4940-9C7E-C588FBE752F0}"/>
            </c:ext>
          </c:extLst>
        </c:ser>
        <c:dLbls>
          <c:showLegendKey val="0"/>
          <c:showVal val="0"/>
          <c:showCatName val="0"/>
          <c:showSerName val="0"/>
          <c:showPercent val="0"/>
          <c:showBubbleSize val="0"/>
        </c:dLbls>
        <c:gapWidth val="150"/>
        <c:axId val="1186481744"/>
        <c:axId val="1186482304"/>
        <c:extLst>
          <c:ext xmlns:c15="http://schemas.microsoft.com/office/drawing/2012/chart" uri="{02D57815-91ED-43cb-92C2-25804820EDAC}">
            <c15:filteredBarSeries>
              <c15:ser>
                <c:idx val="1"/>
                <c:order val="0"/>
                <c:tx>
                  <c:strRef>
                    <c:extLst>
                      <c:ext uri="{02D57815-91ED-43cb-92C2-25804820EDAC}">
                        <c15:formulaRef>
                          <c15:sqref>'General Damages'!$B$44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'General Damages'!$C$20:$N$20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c:ext uri="{02D57815-91ED-43cb-92C2-25804820EDAC}">
                        <c15:formulaRef>
                          <c15:sqref>'General Damages'!$C$47:$N$47</c15:sqref>
                        </c15:formulaRef>
                      </c:ext>
                    </c:extLst>
                    <c:numCache>
                      <c:formatCode>#,##0</c:formatCode>
                      <c:ptCount val="12"/>
                      <c:pt idx="0">
                        <c:v>1217</c:v>
                      </c:pt>
                      <c:pt idx="1">
                        <c:v>1029</c:v>
                      </c:pt>
                      <c:pt idx="2">
                        <c:v>1267</c:v>
                      </c:pt>
                      <c:pt idx="3">
                        <c:v>1489</c:v>
                      </c:pt>
                      <c:pt idx="4">
                        <c:v>1598</c:v>
                      </c:pt>
                      <c:pt idx="5">
                        <c:v>1734</c:v>
                      </c:pt>
                      <c:pt idx="6">
                        <c:v>1749</c:v>
                      </c:pt>
                      <c:pt idx="7">
                        <c:v>1730</c:v>
                      </c:pt>
                      <c:pt idx="8">
                        <c:v>1747</c:v>
                      </c:pt>
                      <c:pt idx="9">
                        <c:v>1786</c:v>
                      </c:pt>
                      <c:pt idx="10">
                        <c:v>1801</c:v>
                      </c:pt>
                      <c:pt idx="11">
                        <c:v>1840</c:v>
                      </c:pt>
                    </c:numCache>
                  </c:numRef>
                </c:val>
                <c:extLst>
                  <c:ext xmlns:c16="http://schemas.microsoft.com/office/drawing/2014/chart" uri="{C3380CC4-5D6E-409C-BE32-E72D297353CC}">
                    <c16:uniqueId val="{00000003-2E0A-4C77-ADB0-50FE738EA3F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'General Damages'!$B$39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'General Damages'!$C$20:$N$20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'General Damages'!$C$42:$N$42</c15:sqref>
                        </c15:formulaRef>
                      </c:ext>
                    </c:extLst>
                    <c:numCache>
                      <c:formatCode>#,##0</c:formatCode>
                      <c:ptCount val="12"/>
                      <c:pt idx="0">
                        <c:v>1872</c:v>
                      </c:pt>
                      <c:pt idx="1">
                        <c:v>1867</c:v>
                      </c:pt>
                      <c:pt idx="2">
                        <c:v>1897</c:v>
                      </c:pt>
                      <c:pt idx="3">
                        <c:v>1909</c:v>
                      </c:pt>
                      <c:pt idx="4">
                        <c:v>1929</c:v>
                      </c:pt>
                      <c:pt idx="5">
                        <c:v>1953</c:v>
                      </c:pt>
                      <c:pt idx="6">
                        <c:v>1951</c:v>
                      </c:pt>
                      <c:pt idx="7">
                        <c:v>1932</c:v>
                      </c:pt>
                      <c:pt idx="8">
                        <c:v>1967</c:v>
                      </c:pt>
                      <c:pt idx="9">
                        <c:v>1957</c:v>
                      </c:pt>
                      <c:pt idx="10">
                        <c:v>1984</c:v>
                      </c:pt>
                      <c:pt idx="11">
                        <c:v>1988</c:v>
                      </c:pt>
                    </c:numCache>
                  </c:numRef>
                </c:val>
                <c:extLst xmlns:c15="http://schemas.microsoft.com/office/drawing/2012/chart">
                  <c:ext xmlns:c16="http://schemas.microsoft.com/office/drawing/2014/chart" uri="{C3380CC4-5D6E-409C-BE32-E72D297353CC}">
                    <c16:uniqueId val="{00000004-2E0A-4C77-ADB0-50FE738EA3F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'General Damages'!$B$34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'General Damages'!$C$20:$N$20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'General Damages'!$C$37:$N$37</c15:sqref>
                        </c15:formulaRef>
                      </c:ext>
                    </c:extLst>
                    <c:numCache>
                      <c:formatCode>#,##0</c:formatCode>
                      <c:ptCount val="12"/>
                      <c:pt idx="0">
                        <c:v>1989</c:v>
                      </c:pt>
                      <c:pt idx="1">
                        <c:v>1982</c:v>
                      </c:pt>
                      <c:pt idx="2">
                        <c:v>2007</c:v>
                      </c:pt>
                      <c:pt idx="3">
                        <c:v>1992</c:v>
                      </c:pt>
                      <c:pt idx="4">
                        <c:v>1993</c:v>
                      </c:pt>
                      <c:pt idx="5">
                        <c:v>1995</c:v>
                      </c:pt>
                      <c:pt idx="6">
                        <c:v>2017</c:v>
                      </c:pt>
                      <c:pt idx="7">
                        <c:v>2036</c:v>
                      </c:pt>
                      <c:pt idx="8">
                        <c:v>2054</c:v>
                      </c:pt>
                      <c:pt idx="9">
                        <c:v>2082</c:v>
                      </c:pt>
                      <c:pt idx="10">
                        <c:v>2095</c:v>
                      </c:pt>
                      <c:pt idx="11">
                        <c:v>2094</c:v>
                      </c:pt>
                    </c:numCache>
                  </c:numRef>
                </c:val>
                <c:extLst xmlns:c15="http://schemas.microsoft.com/office/drawing/2012/chart">
                  <c:ext xmlns:c16="http://schemas.microsoft.com/office/drawing/2014/chart" uri="{C3380CC4-5D6E-409C-BE32-E72D297353CC}">
                    <c16:uniqueId val="{00000005-2E0A-4C77-ADB0-50FE738EA3F0}"/>
                  </c:ext>
                </c:extLst>
              </c15:ser>
            </c15:filteredBarSeries>
          </c:ext>
        </c:extLst>
      </c:barChart>
      <c:catAx>
        <c:axId val="11864817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482304"/>
        <c:crosses val="autoZero"/>
        <c:auto val="1"/>
        <c:lblAlgn val="ctr"/>
        <c:lblOffset val="100"/>
        <c:noMultiLvlLbl val="0"/>
      </c:catAx>
      <c:valAx>
        <c:axId val="118648230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48174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Sent'!$B$71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'No of CNFs Sent'!$C$74:$N$74</c:f>
              <c:numCache>
                <c:formatCode>#,##0</c:formatCode>
                <c:ptCount val="12"/>
                <c:pt idx="0">
                  <c:v>729309</c:v>
                </c:pt>
                <c:pt idx="1">
                  <c:v>721034</c:v>
                </c:pt>
                <c:pt idx="2">
                  <c:v>712813</c:v>
                </c:pt>
                <c:pt idx="3">
                  <c:v>712037</c:v>
                </c:pt>
                <c:pt idx="4">
                  <c:v>707966</c:v>
                </c:pt>
                <c:pt idx="5">
                  <c:v>698801</c:v>
                </c:pt>
                <c:pt idx="6">
                  <c:v>701578</c:v>
                </c:pt>
                <c:pt idx="7">
                  <c:v>701053</c:v>
                </c:pt>
                <c:pt idx="8">
                  <c:v>695454</c:v>
                </c:pt>
                <c:pt idx="9">
                  <c:v>697314</c:v>
                </c:pt>
                <c:pt idx="10">
                  <c:v>696819</c:v>
                </c:pt>
                <c:pt idx="11">
                  <c:v>695040</c:v>
                </c:pt>
              </c:numCache>
            </c:numRef>
          </c:val>
          <c:extLst>
            <c:ext xmlns:c16="http://schemas.microsoft.com/office/drawing/2014/chart" uri="{C3380CC4-5D6E-409C-BE32-E72D297353CC}">
              <c16:uniqueId val="{00000000-4E81-465F-9654-2B20426396A8}"/>
            </c:ext>
          </c:extLst>
        </c:ser>
        <c:dLbls>
          <c:showLegendKey val="0"/>
          <c:showVal val="0"/>
          <c:showCatName val="0"/>
          <c:showSerName val="0"/>
          <c:showPercent val="0"/>
          <c:showBubbleSize val="0"/>
        </c:dLbls>
        <c:gapWidth val="150"/>
        <c:axId val="954070352"/>
        <c:axId val="954070912"/>
      </c:barChart>
      <c:catAx>
        <c:axId val="954070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070912"/>
        <c:crosses val="autoZero"/>
        <c:auto val="1"/>
        <c:lblAlgn val="ctr"/>
        <c:lblOffset val="100"/>
        <c:noMultiLvlLbl val="0"/>
      </c:catAx>
      <c:valAx>
        <c:axId val="95407091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0703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'No of CNFs Left at Stage 1'!$B$19</c:f>
              <c:strCache>
                <c:ptCount val="1"/>
                <c:pt idx="0">
                  <c:v>2015-2016</c:v>
                </c:pt>
              </c:strCache>
            </c:strRef>
          </c:tx>
          <c:spPr>
            <a:solidFill>
              <a:srgbClr val="EB700B"/>
            </a:solidFill>
          </c:spPr>
          <c:invertIfNegative val="0"/>
          <c:cat>
            <c:strRef>
              <c:f>'No of CNFs Left at Stage 1'!$C$20:$N$20</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'No of CNFs Left at Stage 1'!$C$21:$N$21</c:f>
              <c:numCache>
                <c:formatCode>#,##0</c:formatCode>
                <c:ptCount val="12"/>
                <c:pt idx="0">
                  <c:v>16848</c:v>
                </c:pt>
                <c:pt idx="1">
                  <c:v>18770</c:v>
                </c:pt>
                <c:pt idx="2">
                  <c:v>20367</c:v>
                </c:pt>
                <c:pt idx="3">
                  <c:v>17217</c:v>
                </c:pt>
                <c:pt idx="4">
                  <c:v>18397</c:v>
                </c:pt>
                <c:pt idx="5">
                  <c:v>18162</c:v>
                </c:pt>
                <c:pt idx="6">
                  <c:v>18093</c:v>
                </c:pt>
                <c:pt idx="7">
                  <c:v>18031</c:v>
                </c:pt>
                <c:pt idx="8">
                  <c:v>15017</c:v>
                </c:pt>
                <c:pt idx="9">
                  <c:v>17856</c:v>
                </c:pt>
                <c:pt idx="10">
                  <c:v>17356</c:v>
                </c:pt>
                <c:pt idx="11">
                  <c:v>17108</c:v>
                </c:pt>
              </c:numCache>
            </c:numRef>
          </c:val>
          <c:extLst>
            <c:ext xmlns:c16="http://schemas.microsoft.com/office/drawing/2014/chart" uri="{C3380CC4-5D6E-409C-BE32-E72D297353CC}">
              <c16:uniqueId val="{00000000-25FA-4EEC-9B65-B9E8227CBEC0}"/>
            </c:ext>
          </c:extLst>
        </c:ser>
        <c:ser>
          <c:idx val="6"/>
          <c:order val="4"/>
          <c:tx>
            <c:strRef>
              <c:f>'No of CNFs Left at Stage 1'!$B$14</c:f>
              <c:strCache>
                <c:ptCount val="1"/>
                <c:pt idx="0">
                  <c:v>2016-2017</c:v>
                </c:pt>
              </c:strCache>
            </c:strRef>
          </c:tx>
          <c:spPr>
            <a:solidFill>
              <a:schemeClr val="accent1">
                <a:lumMod val="40000"/>
                <a:lumOff val="60000"/>
              </a:schemeClr>
            </a:solidFill>
          </c:spPr>
          <c:invertIfNegative val="0"/>
          <c:val>
            <c:numRef>
              <c:f>'No of CNFs Left at Stage 1'!$C$16:$N$16</c:f>
              <c:numCache>
                <c:formatCode>#,##0</c:formatCode>
                <c:ptCount val="12"/>
                <c:pt idx="0">
                  <c:v>17044</c:v>
                </c:pt>
                <c:pt idx="1">
                  <c:v>17982</c:v>
                </c:pt>
                <c:pt idx="2">
                  <c:v>16399</c:v>
                </c:pt>
                <c:pt idx="3">
                  <c:v>17441</c:v>
                </c:pt>
                <c:pt idx="4">
                  <c:v>16545</c:v>
                </c:pt>
                <c:pt idx="5">
                  <c:v>15788</c:v>
                </c:pt>
                <c:pt idx="6">
                  <c:v>17288</c:v>
                </c:pt>
                <c:pt idx="7">
                  <c:v>15636</c:v>
                </c:pt>
                <c:pt idx="8">
                  <c:v>15429</c:v>
                </c:pt>
                <c:pt idx="9">
                  <c:v>15146</c:v>
                </c:pt>
                <c:pt idx="10">
                  <c:v>16901</c:v>
                </c:pt>
                <c:pt idx="11">
                  <c:v>12534</c:v>
                </c:pt>
              </c:numCache>
            </c:numRef>
          </c:val>
          <c:extLst>
            <c:ext xmlns:c16="http://schemas.microsoft.com/office/drawing/2014/chart" uri="{C3380CC4-5D6E-409C-BE32-E72D297353CC}">
              <c16:uniqueId val="{00000001-25FA-4EEC-9B65-B9E8227CBEC0}"/>
            </c:ext>
          </c:extLst>
        </c:ser>
        <c:ser>
          <c:idx val="3"/>
          <c:order val="5"/>
          <c:tx>
            <c:strRef>
              <c:f>'No of CNFs Left at Stage 1'!$B$9</c:f>
              <c:strCache>
                <c:ptCount val="1"/>
                <c:pt idx="0">
                  <c:v>2017-2018</c:v>
                </c:pt>
              </c:strCache>
            </c:strRef>
          </c:tx>
          <c:spPr>
            <a:solidFill>
              <a:schemeClr val="accent4">
                <a:lumMod val="75000"/>
              </a:schemeClr>
            </a:solidFill>
          </c:spPr>
          <c:invertIfNegative val="0"/>
          <c:val>
            <c:numRef>
              <c:f>'No of CNFs Left at Stage 1'!$C$11:$N$11</c:f>
              <c:numCache>
                <c:formatCode>#,##0</c:formatCode>
                <c:ptCount val="12"/>
                <c:pt idx="0">
                  <c:v>14513</c:v>
                </c:pt>
                <c:pt idx="1">
                  <c:v>14273</c:v>
                </c:pt>
                <c:pt idx="2">
                  <c:v>13459</c:v>
                </c:pt>
                <c:pt idx="3">
                  <c:v>14398</c:v>
                </c:pt>
                <c:pt idx="4">
                  <c:v>12920</c:v>
                </c:pt>
                <c:pt idx="5">
                  <c:v>13796</c:v>
                </c:pt>
                <c:pt idx="6">
                  <c:v>13122</c:v>
                </c:pt>
                <c:pt idx="7">
                  <c:v>11623</c:v>
                </c:pt>
                <c:pt idx="8">
                  <c:v>12863</c:v>
                </c:pt>
                <c:pt idx="9">
                  <c:v>12337</c:v>
                </c:pt>
                <c:pt idx="10">
                  <c:v>12683</c:v>
                </c:pt>
                <c:pt idx="11">
                  <c:v>11912</c:v>
                </c:pt>
              </c:numCache>
            </c:numRef>
          </c:val>
          <c:extLst>
            <c:ext xmlns:c16="http://schemas.microsoft.com/office/drawing/2014/chart" uri="{C3380CC4-5D6E-409C-BE32-E72D297353CC}">
              <c16:uniqueId val="{00000002-25FA-4EEC-9B65-B9E8227CBEC0}"/>
            </c:ext>
          </c:extLst>
        </c:ser>
        <c:ser>
          <c:idx val="4"/>
          <c:order val="6"/>
          <c:tx>
            <c:strRef>
              <c:f>'No of CNFs Left at Stage 1'!$B$4</c:f>
              <c:strCache>
                <c:ptCount val="1"/>
                <c:pt idx="0">
                  <c:v>2018-2019</c:v>
                </c:pt>
              </c:strCache>
            </c:strRef>
          </c:tx>
          <c:spPr>
            <a:solidFill>
              <a:schemeClr val="accent5">
                <a:lumMod val="75000"/>
              </a:schemeClr>
            </a:solidFill>
          </c:spPr>
          <c:invertIfNegative val="0"/>
          <c:val>
            <c:numRef>
              <c:f>'No of CNFs Left at Stage 1'!$C$6:$N$6</c:f>
              <c:numCache>
                <c:formatCode>#,##0</c:formatCode>
                <c:ptCount val="12"/>
                <c:pt idx="0">
                  <c:v>12477</c:v>
                </c:pt>
                <c:pt idx="1">
                  <c:v>13928</c:v>
                </c:pt>
                <c:pt idx="2">
                  <c:v>12678</c:v>
                </c:pt>
                <c:pt idx="3">
                  <c:v>12535</c:v>
                </c:pt>
                <c:pt idx="4">
                  <c:v>10917</c:v>
                </c:pt>
              </c:numCache>
            </c:numRef>
          </c:val>
          <c:extLst>
            <c:ext xmlns:c16="http://schemas.microsoft.com/office/drawing/2014/chart" uri="{C3380CC4-5D6E-409C-BE32-E72D297353CC}">
              <c16:uniqueId val="{00000000-108D-47CB-A6CD-9D2DF07BAE73}"/>
            </c:ext>
          </c:extLst>
        </c:ser>
        <c:dLbls>
          <c:showLegendKey val="0"/>
          <c:showVal val="0"/>
          <c:showCatName val="0"/>
          <c:showSerName val="0"/>
          <c:showPercent val="0"/>
          <c:showBubbleSize val="0"/>
        </c:dLbls>
        <c:gapWidth val="150"/>
        <c:axId val="954186048"/>
        <c:axId val="1187401776"/>
        <c:extLst>
          <c:ext xmlns:c15="http://schemas.microsoft.com/office/drawing/2012/chart" uri="{02D57815-91ED-43cb-92C2-25804820EDAC}">
            <c15:filteredBarSeries>
              <c15:ser>
                <c:idx val="1"/>
                <c:order val="0"/>
                <c:tx>
                  <c:strRef>
                    <c:extLst>
                      <c:ext uri="{02D57815-91ED-43cb-92C2-25804820EDAC}">
                        <c15:formulaRef>
                          <c15:sqref>'No of CNFs Left at Stage 1'!$B$44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'No of CNFs Left at Stage 1'!$C$20:$N$20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c:ext uri="{02D57815-91ED-43cb-92C2-25804820EDAC}">
                        <c15:formulaRef>
                          <c15:sqref>'No of CNFs Left at Stage 1'!$C$46:$N$46</c15:sqref>
                        </c15:formulaRef>
                      </c:ext>
                    </c:extLst>
                    <c:numCache>
                      <c:formatCode>#,##0</c:formatCode>
                      <c:ptCount val="12"/>
                      <c:pt idx="0">
                        <c:v>494</c:v>
                      </c:pt>
                      <c:pt idx="1">
                        <c:v>8564</c:v>
                      </c:pt>
                      <c:pt idx="2">
                        <c:v>17692</c:v>
                      </c:pt>
                      <c:pt idx="3">
                        <c:v>20078</c:v>
                      </c:pt>
                      <c:pt idx="4">
                        <c:v>23485</c:v>
                      </c:pt>
                      <c:pt idx="5">
                        <c:v>25211</c:v>
                      </c:pt>
                      <c:pt idx="6">
                        <c:v>28094</c:v>
                      </c:pt>
                      <c:pt idx="7">
                        <c:v>27568</c:v>
                      </c:pt>
                      <c:pt idx="8">
                        <c:v>23279</c:v>
                      </c:pt>
                      <c:pt idx="9">
                        <c:v>29093</c:v>
                      </c:pt>
                      <c:pt idx="10">
                        <c:v>31396</c:v>
                      </c:pt>
                      <c:pt idx="11">
                        <c:v>22478</c:v>
                      </c:pt>
                    </c:numCache>
                  </c:numRef>
                </c:val>
                <c:extLst>
                  <c:ext xmlns:c16="http://schemas.microsoft.com/office/drawing/2014/chart" uri="{C3380CC4-5D6E-409C-BE32-E72D297353CC}">
                    <c16:uniqueId val="{00000003-25FA-4EEC-9B65-B9E8227CBEC0}"/>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'No of CNFs Left at Stage 1'!$B$39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'No of CNFs Left at Stage 1'!$C$20:$N$20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'No of CNFs Left at Stage 1'!$C$41:$N$41</c15:sqref>
                        </c15:formulaRef>
                      </c:ext>
                    </c:extLst>
                    <c:numCache>
                      <c:formatCode>#,##0</c:formatCode>
                      <c:ptCount val="12"/>
                      <c:pt idx="0">
                        <c:v>23751</c:v>
                      </c:pt>
                      <c:pt idx="1">
                        <c:v>26464</c:v>
                      </c:pt>
                      <c:pt idx="2">
                        <c:v>24356</c:v>
                      </c:pt>
                      <c:pt idx="3">
                        <c:v>25819</c:v>
                      </c:pt>
                      <c:pt idx="4">
                        <c:v>24177</c:v>
                      </c:pt>
                      <c:pt idx="5">
                        <c:v>24463</c:v>
                      </c:pt>
                      <c:pt idx="6">
                        <c:v>26428</c:v>
                      </c:pt>
                      <c:pt idx="7">
                        <c:v>22991</c:v>
                      </c:pt>
                      <c:pt idx="8">
                        <c:v>22770</c:v>
                      </c:pt>
                      <c:pt idx="9">
                        <c:v>25242</c:v>
                      </c:pt>
                      <c:pt idx="10">
                        <c:v>25697</c:v>
                      </c:pt>
                      <c:pt idx="11">
                        <c:v>21314</c:v>
                      </c:pt>
                    </c:numCache>
                  </c:numRef>
                </c:val>
                <c:extLst xmlns:c15="http://schemas.microsoft.com/office/drawing/2012/chart">
                  <c:ext xmlns:c16="http://schemas.microsoft.com/office/drawing/2014/chart" uri="{C3380CC4-5D6E-409C-BE32-E72D297353CC}">
                    <c16:uniqueId val="{00000004-25FA-4EEC-9B65-B9E8227CBEC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'No of CNFs Left at Stage 1'!$B$34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'No of CNFs Left at Stage 1'!$C$20:$N$20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'No of CNFs Left at Stage 1'!$C$36:$N$36</c15:sqref>
                        </c15:formulaRef>
                      </c:ext>
                    </c:extLst>
                    <c:numCache>
                      <c:formatCode>#,##0</c:formatCode>
                      <c:ptCount val="12"/>
                      <c:pt idx="0">
                        <c:v>25541</c:v>
                      </c:pt>
                      <c:pt idx="1">
                        <c:v>22180</c:v>
                      </c:pt>
                      <c:pt idx="2">
                        <c:v>26063</c:v>
                      </c:pt>
                      <c:pt idx="3">
                        <c:v>25024</c:v>
                      </c:pt>
                      <c:pt idx="4">
                        <c:v>22271</c:v>
                      </c:pt>
                      <c:pt idx="5">
                        <c:v>28025</c:v>
                      </c:pt>
                      <c:pt idx="6">
                        <c:v>26162</c:v>
                      </c:pt>
                      <c:pt idx="7">
                        <c:v>23165</c:v>
                      </c:pt>
                      <c:pt idx="8">
                        <c:v>24795</c:v>
                      </c:pt>
                      <c:pt idx="9">
                        <c:v>24810</c:v>
                      </c:pt>
                      <c:pt idx="10">
                        <c:v>23706</c:v>
                      </c:pt>
                      <c:pt idx="11">
                        <c:v>29710</c:v>
                      </c:pt>
                    </c:numCache>
                  </c:numRef>
                </c:val>
                <c:extLst xmlns:c15="http://schemas.microsoft.com/office/drawing/2012/chart">
                  <c:ext xmlns:c16="http://schemas.microsoft.com/office/drawing/2014/chart" uri="{C3380CC4-5D6E-409C-BE32-E72D297353CC}">
                    <c16:uniqueId val="{00000005-25FA-4EEC-9B65-B9E8227CBEC0}"/>
                  </c:ext>
                </c:extLst>
              </c15:ser>
            </c15:filteredBarSeries>
          </c:ext>
        </c:extLst>
      </c:barChart>
      <c:catAx>
        <c:axId val="9541860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7401776"/>
        <c:crosses val="autoZero"/>
        <c:auto val="1"/>
        <c:lblAlgn val="ctr"/>
        <c:lblOffset val="100"/>
        <c:noMultiLvlLbl val="0"/>
      </c:catAx>
      <c:valAx>
        <c:axId val="11874017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418604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'No of CNFs Left at Stage 1'!$B$71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Left at Stage 1'!$C$72:$N$72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'No of CNFs Left at Stage 1'!$C$74:$N$74</c:f>
              <c:numCache>
                <c:formatCode>#,##0</c:formatCode>
                <c:ptCount val="12"/>
                <c:pt idx="0">
                  <c:v>176293</c:v>
                </c:pt>
                <c:pt idx="1">
                  <c:v>172127</c:v>
                </c:pt>
                <c:pt idx="2">
                  <c:v>168114</c:v>
                </c:pt>
                <c:pt idx="3">
                  <c:v>165548</c:v>
                </c:pt>
                <c:pt idx="4">
                  <c:v>162739</c:v>
                </c:pt>
                <c:pt idx="5">
                  <c:v>158521</c:v>
                </c:pt>
                <c:pt idx="6">
                  <c:v>157899</c:v>
                </c:pt>
                <c:pt idx="7">
                  <c:v>155863</c:v>
                </c:pt>
                <c:pt idx="8">
                  <c:v>155518</c:v>
                </c:pt>
                <c:pt idx="9">
                  <c:v>154737</c:v>
                </c:pt>
                <c:pt idx="10">
                  <c:v>152874</c:v>
                </c:pt>
                <c:pt idx="11">
                  <c:v>150871</c:v>
                </c:pt>
              </c:numCache>
            </c:numRef>
          </c:val>
          <c:extLst>
            <c:ext xmlns:c16="http://schemas.microsoft.com/office/drawing/2014/chart" uri="{C3380CC4-5D6E-409C-BE32-E72D297353CC}">
              <c16:uniqueId val="{00000000-DDFD-4F3A-9369-5F168A711363}"/>
            </c:ext>
          </c:extLst>
        </c:ser>
        <c:dLbls>
          <c:showLegendKey val="0"/>
          <c:showVal val="0"/>
          <c:showCatName val="0"/>
          <c:showSerName val="0"/>
          <c:showPercent val="0"/>
          <c:showBubbleSize val="0"/>
        </c:dLbls>
        <c:gapWidth val="150"/>
        <c:axId val="1187404576"/>
        <c:axId val="1187405136"/>
      </c:barChart>
      <c:catAx>
        <c:axId val="11874045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7405136"/>
        <c:crosses val="autoZero"/>
        <c:auto val="1"/>
        <c:lblAlgn val="ctr"/>
        <c:lblOffset val="100"/>
        <c:noMultiLvlLbl val="0"/>
      </c:catAx>
      <c:valAx>
        <c:axId val="118740513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74045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'Stage 2 Exit'!$B$19</c:f>
              <c:strCache>
                <c:ptCount val="1"/>
                <c:pt idx="0">
                  <c:v>2015-2016</c:v>
                </c:pt>
              </c:strCache>
            </c:strRef>
          </c:tx>
          <c:spPr>
            <a:solidFill>
              <a:srgbClr val="EB700B"/>
            </a:solidFill>
          </c:spPr>
          <c:invertIfNegative val="0"/>
          <c:cat>
            <c:strRef>
              <c:f>'Stage 2 Exit'!$C$20:$N$20</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'Stage 2 Exit'!$C$21:$N$21</c:f>
              <c:numCache>
                <c:formatCode>#,##0</c:formatCode>
                <c:ptCount val="12"/>
                <c:pt idx="0">
                  <c:v>882</c:v>
                </c:pt>
                <c:pt idx="1">
                  <c:v>1096</c:v>
                </c:pt>
                <c:pt idx="2">
                  <c:v>1034</c:v>
                </c:pt>
                <c:pt idx="3">
                  <c:v>922</c:v>
                </c:pt>
                <c:pt idx="4">
                  <c:v>1054</c:v>
                </c:pt>
                <c:pt idx="5">
                  <c:v>1457</c:v>
                </c:pt>
                <c:pt idx="6">
                  <c:v>1121</c:v>
                </c:pt>
                <c:pt idx="7">
                  <c:v>1071</c:v>
                </c:pt>
                <c:pt idx="8">
                  <c:v>869</c:v>
                </c:pt>
                <c:pt idx="9">
                  <c:v>1113</c:v>
                </c:pt>
                <c:pt idx="10">
                  <c:v>1182</c:v>
                </c:pt>
                <c:pt idx="11">
                  <c:v>1210</c:v>
                </c:pt>
              </c:numCache>
            </c:numRef>
          </c:val>
          <c:extLst>
            <c:ext xmlns:c16="http://schemas.microsoft.com/office/drawing/2014/chart" uri="{C3380CC4-5D6E-409C-BE32-E72D297353CC}">
              <c16:uniqueId val="{00000000-5464-44EA-866C-3D5739139274}"/>
            </c:ext>
          </c:extLst>
        </c:ser>
        <c:ser>
          <c:idx val="6"/>
          <c:order val="4"/>
          <c:tx>
            <c:strRef>
              <c:f>'Stage 2 Exit'!$B$14</c:f>
              <c:strCache>
                <c:ptCount val="1"/>
                <c:pt idx="0">
                  <c:v>2016-2017</c:v>
                </c:pt>
              </c:strCache>
            </c:strRef>
          </c:tx>
          <c:spPr>
            <a:solidFill>
              <a:schemeClr val="accent1">
                <a:lumMod val="40000"/>
                <a:lumOff val="60000"/>
              </a:schemeClr>
            </a:solidFill>
          </c:spPr>
          <c:invertIfNegative val="0"/>
          <c:val>
            <c:numRef>
              <c:f>'Stage 2 Exit'!$C$16:$N$16</c:f>
              <c:numCache>
                <c:formatCode>#,##0</c:formatCode>
                <c:ptCount val="12"/>
                <c:pt idx="0">
                  <c:v>1135</c:v>
                </c:pt>
                <c:pt idx="1">
                  <c:v>1337</c:v>
                </c:pt>
                <c:pt idx="2">
                  <c:v>1217</c:v>
                </c:pt>
                <c:pt idx="3">
                  <c:v>1199</c:v>
                </c:pt>
                <c:pt idx="4">
                  <c:v>1161</c:v>
                </c:pt>
                <c:pt idx="5">
                  <c:v>1075</c:v>
                </c:pt>
                <c:pt idx="6">
                  <c:v>1191</c:v>
                </c:pt>
                <c:pt idx="7">
                  <c:v>1002</c:v>
                </c:pt>
                <c:pt idx="8">
                  <c:v>950</c:v>
                </c:pt>
                <c:pt idx="9">
                  <c:v>1276</c:v>
                </c:pt>
                <c:pt idx="10">
                  <c:v>1237</c:v>
                </c:pt>
                <c:pt idx="11">
                  <c:v>986</c:v>
                </c:pt>
              </c:numCache>
            </c:numRef>
          </c:val>
          <c:extLst>
            <c:ext xmlns:c16="http://schemas.microsoft.com/office/drawing/2014/chart" uri="{C3380CC4-5D6E-409C-BE32-E72D297353CC}">
              <c16:uniqueId val="{00000001-5464-44EA-866C-3D5739139274}"/>
            </c:ext>
          </c:extLst>
        </c:ser>
        <c:ser>
          <c:idx val="3"/>
          <c:order val="5"/>
          <c:tx>
            <c:strRef>
              <c:f>'Stage 2 Exit'!$B$9</c:f>
              <c:strCache>
                <c:ptCount val="1"/>
                <c:pt idx="0">
                  <c:v>2017-2018</c:v>
                </c:pt>
              </c:strCache>
            </c:strRef>
          </c:tx>
          <c:spPr>
            <a:solidFill>
              <a:schemeClr val="accent4">
                <a:lumMod val="75000"/>
              </a:schemeClr>
            </a:solidFill>
          </c:spPr>
          <c:invertIfNegative val="0"/>
          <c:val>
            <c:numRef>
              <c:f>'Stage 2 Exit'!$C$11:$N$11</c:f>
              <c:numCache>
                <c:formatCode>#,##0</c:formatCode>
                <c:ptCount val="12"/>
                <c:pt idx="0">
                  <c:v>1036</c:v>
                </c:pt>
                <c:pt idx="1">
                  <c:v>1127</c:v>
                </c:pt>
                <c:pt idx="2">
                  <c:v>980</c:v>
                </c:pt>
                <c:pt idx="3">
                  <c:v>967</c:v>
                </c:pt>
                <c:pt idx="4">
                  <c:v>933</c:v>
                </c:pt>
                <c:pt idx="5">
                  <c:v>956</c:v>
                </c:pt>
                <c:pt idx="6">
                  <c:v>932</c:v>
                </c:pt>
                <c:pt idx="7">
                  <c:v>1026</c:v>
                </c:pt>
                <c:pt idx="8">
                  <c:v>991</c:v>
                </c:pt>
                <c:pt idx="9">
                  <c:v>958</c:v>
                </c:pt>
                <c:pt idx="10">
                  <c:v>1111</c:v>
                </c:pt>
                <c:pt idx="11">
                  <c:v>1153</c:v>
                </c:pt>
              </c:numCache>
            </c:numRef>
          </c:val>
          <c:extLst>
            <c:ext xmlns:c16="http://schemas.microsoft.com/office/drawing/2014/chart" uri="{C3380CC4-5D6E-409C-BE32-E72D297353CC}">
              <c16:uniqueId val="{00000002-5464-44EA-866C-3D5739139274}"/>
            </c:ext>
          </c:extLst>
        </c:ser>
        <c:ser>
          <c:idx val="4"/>
          <c:order val="6"/>
          <c:tx>
            <c:strRef>
              <c:f>'Stage 2 Exit'!$B$4</c:f>
              <c:strCache>
                <c:ptCount val="1"/>
                <c:pt idx="0">
                  <c:v>2018-2019</c:v>
                </c:pt>
              </c:strCache>
            </c:strRef>
          </c:tx>
          <c:spPr>
            <a:solidFill>
              <a:schemeClr val="accent5">
                <a:lumMod val="75000"/>
              </a:schemeClr>
            </a:solidFill>
          </c:spPr>
          <c:invertIfNegative val="0"/>
          <c:val>
            <c:numRef>
              <c:f>'Stage 2 Exit'!$C$6:$N$6</c:f>
              <c:numCache>
                <c:formatCode>#,##0</c:formatCode>
                <c:ptCount val="12"/>
                <c:pt idx="0">
                  <c:v>1112</c:v>
                </c:pt>
                <c:pt idx="1">
                  <c:v>1249</c:v>
                </c:pt>
                <c:pt idx="2">
                  <c:v>1141</c:v>
                </c:pt>
                <c:pt idx="3">
                  <c:v>1070</c:v>
                </c:pt>
                <c:pt idx="4">
                  <c:v>884</c:v>
                </c:pt>
              </c:numCache>
            </c:numRef>
          </c:val>
          <c:extLst>
            <c:ext xmlns:c16="http://schemas.microsoft.com/office/drawing/2014/chart" uri="{C3380CC4-5D6E-409C-BE32-E72D297353CC}">
              <c16:uniqueId val="{00000000-C2C8-434D-AAA0-1FF71CDC57FF}"/>
            </c:ext>
          </c:extLst>
        </c:ser>
        <c:dLbls>
          <c:showLegendKey val="0"/>
          <c:showVal val="0"/>
          <c:showCatName val="0"/>
          <c:showSerName val="0"/>
          <c:showPercent val="0"/>
          <c:showBubbleSize val="0"/>
        </c:dLbls>
        <c:gapWidth val="150"/>
        <c:axId val="1123687888"/>
        <c:axId val="1123688448"/>
        <c:extLst>
          <c:ext xmlns:c15="http://schemas.microsoft.com/office/drawing/2012/chart" uri="{02D57815-91ED-43cb-92C2-25804820EDAC}">
            <c15:filteredBarSeries>
              <c15:ser>
                <c:idx val="1"/>
                <c:order val="0"/>
                <c:tx>
                  <c:strRef>
                    <c:extLst>
                      <c:ext uri="{02D57815-91ED-43cb-92C2-25804820EDAC}">
                        <c15:formulaRef>
                          <c15:sqref>'Stage 2 Exit'!$B$44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'Stage 2 Exit'!$C$20:$N$20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c:ext uri="{02D57815-91ED-43cb-92C2-25804820EDAC}">
                        <c15:formulaRef>
                          <c15:sqref>'Stage 2 Exit'!$C$46:$N$46</c15:sqref>
                        </c15:formulaRef>
                      </c:ext>
                    </c:extLst>
                    <c:numCache>
                      <c:formatCode>#,##0</c:formatCode>
                      <c:ptCount val="12"/>
                      <c:pt idx="0">
                        <c:v>0</c:v>
                      </c:pt>
                      <c:pt idx="1">
                        <c:v>10</c:v>
                      </c:pt>
                      <c:pt idx="2">
                        <c:v>147</c:v>
                      </c:pt>
                      <c:pt idx="3">
                        <c:v>637</c:v>
                      </c:pt>
                      <c:pt idx="4">
                        <c:v>1249</c:v>
                      </c:pt>
                      <c:pt idx="5">
                        <c:v>1628</c:v>
                      </c:pt>
                      <c:pt idx="6">
                        <c:v>2227</c:v>
                      </c:pt>
                      <c:pt idx="7">
                        <c:v>2539</c:v>
                      </c:pt>
                      <c:pt idx="8">
                        <c:v>2020</c:v>
                      </c:pt>
                      <c:pt idx="9">
                        <c:v>2043</c:v>
                      </c:pt>
                      <c:pt idx="10">
                        <c:v>2433</c:v>
                      </c:pt>
                      <c:pt idx="11">
                        <c:v>1885</c:v>
                      </c:pt>
                    </c:numCache>
                  </c:numRef>
                </c:val>
                <c:extLst>
                  <c:ext xmlns:c16="http://schemas.microsoft.com/office/drawing/2014/chart" uri="{C3380CC4-5D6E-409C-BE32-E72D297353CC}">
                    <c16:uniqueId val="{00000003-5464-44EA-866C-3D5739139274}"/>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'Stage 2 Exit'!$B$39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'Stage 2 Exit'!$C$20:$N$20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'Stage 2 Exit'!$C$41:$N$41</c15:sqref>
                        </c15:formulaRef>
                      </c:ext>
                    </c:extLst>
                    <c:numCache>
                      <c:formatCode>#,##0</c:formatCode>
                      <c:ptCount val="12"/>
                      <c:pt idx="0">
                        <c:v>2030</c:v>
                      </c:pt>
                      <c:pt idx="1">
                        <c:v>2252</c:v>
                      </c:pt>
                      <c:pt idx="2">
                        <c:v>2052</c:v>
                      </c:pt>
                      <c:pt idx="3">
                        <c:v>1902</c:v>
                      </c:pt>
                      <c:pt idx="4">
                        <c:v>1658</c:v>
                      </c:pt>
                      <c:pt idx="5">
                        <c:v>1471</c:v>
                      </c:pt>
                      <c:pt idx="6">
                        <c:v>1536</c:v>
                      </c:pt>
                      <c:pt idx="7">
                        <c:v>1632</c:v>
                      </c:pt>
                      <c:pt idx="8">
                        <c:v>1339</c:v>
                      </c:pt>
                      <c:pt idx="9">
                        <c:v>1739</c:v>
                      </c:pt>
                      <c:pt idx="10">
                        <c:v>1779</c:v>
                      </c:pt>
                      <c:pt idx="11">
                        <c:v>1589</c:v>
                      </c:pt>
                    </c:numCache>
                  </c:numRef>
                </c:val>
                <c:extLst xmlns:c15="http://schemas.microsoft.com/office/drawing/2012/chart">
                  <c:ext xmlns:c16="http://schemas.microsoft.com/office/drawing/2014/chart" uri="{C3380CC4-5D6E-409C-BE32-E72D297353CC}">
                    <c16:uniqueId val="{00000004-5464-44EA-866C-3D573913927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'Stage 2 Exit'!$B$34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'Stage 2 Exit'!$C$20:$N$20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'Stage 2 Exit'!$C$36:$N$36</c15:sqref>
                        </c15:formulaRef>
                      </c:ext>
                    </c:extLst>
                    <c:numCache>
                      <c:formatCode>#,##0</c:formatCode>
                      <c:ptCount val="12"/>
                      <c:pt idx="0">
                        <c:v>1678</c:v>
                      </c:pt>
                      <c:pt idx="1">
                        <c:v>1594</c:v>
                      </c:pt>
                      <c:pt idx="2">
                        <c:v>1674</c:v>
                      </c:pt>
                      <c:pt idx="3">
                        <c:v>1777</c:v>
                      </c:pt>
                      <c:pt idx="4">
                        <c:v>1666</c:v>
                      </c:pt>
                      <c:pt idx="5">
                        <c:v>1967</c:v>
                      </c:pt>
                      <c:pt idx="6">
                        <c:v>1396</c:v>
                      </c:pt>
                      <c:pt idx="7">
                        <c:v>1165</c:v>
                      </c:pt>
                      <c:pt idx="8">
                        <c:v>1148</c:v>
                      </c:pt>
                      <c:pt idx="9">
                        <c:v>1086</c:v>
                      </c:pt>
                      <c:pt idx="10">
                        <c:v>1157</c:v>
                      </c:pt>
                      <c:pt idx="11">
                        <c:v>1129</c:v>
                      </c:pt>
                    </c:numCache>
                  </c:numRef>
                </c:val>
                <c:extLst xmlns:c15="http://schemas.microsoft.com/office/drawing/2012/chart">
                  <c:ext xmlns:c16="http://schemas.microsoft.com/office/drawing/2014/chart" uri="{C3380CC4-5D6E-409C-BE32-E72D297353CC}">
                    <c16:uniqueId val="{00000005-5464-44EA-866C-3D5739139274}"/>
                  </c:ext>
                </c:extLst>
              </c15:ser>
            </c15:filteredBarSeries>
          </c:ext>
        </c:extLst>
      </c:barChart>
      <c:catAx>
        <c:axId val="11236878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3688448"/>
        <c:crosses val="autoZero"/>
        <c:auto val="1"/>
        <c:lblAlgn val="ctr"/>
        <c:lblOffset val="100"/>
        <c:noMultiLvlLbl val="0"/>
      </c:catAx>
      <c:valAx>
        <c:axId val="11236884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368788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'Stage 2 Exit'!$B$71</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'Stage 2 Exit'!$C$72:$N$72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'Stage 2 Exit'!$C$74:$N$74</c:f>
              <c:numCache>
                <c:formatCode>#,##0</c:formatCode>
                <c:ptCount val="12"/>
                <c:pt idx="0">
                  <c:v>12641</c:v>
                </c:pt>
                <c:pt idx="1">
                  <c:v>12382</c:v>
                </c:pt>
                <c:pt idx="2">
                  <c:v>12406</c:v>
                </c:pt>
                <c:pt idx="3">
                  <c:v>12447</c:v>
                </c:pt>
                <c:pt idx="4">
                  <c:v>12129</c:v>
                </c:pt>
                <c:pt idx="5">
                  <c:v>12003</c:v>
                </c:pt>
                <c:pt idx="6">
                  <c:v>12170</c:v>
                </c:pt>
                <c:pt idx="7">
                  <c:v>12246</c:v>
                </c:pt>
                <c:pt idx="8">
                  <c:v>12368</c:v>
                </c:pt>
                <c:pt idx="9">
                  <c:v>12529</c:v>
                </c:pt>
                <c:pt idx="10">
                  <c:v>12632</c:v>
                </c:pt>
                <c:pt idx="11">
                  <c:v>12583</c:v>
                </c:pt>
              </c:numCache>
            </c:numRef>
          </c:val>
          <c:extLst>
            <c:ext xmlns:c16="http://schemas.microsoft.com/office/drawing/2014/chart" uri="{C3380CC4-5D6E-409C-BE32-E72D297353CC}">
              <c16:uniqueId val="{00000000-4032-4248-A453-22F42B220984}"/>
            </c:ext>
          </c:extLst>
        </c:ser>
        <c:dLbls>
          <c:showLegendKey val="0"/>
          <c:showVal val="0"/>
          <c:showCatName val="0"/>
          <c:showSerName val="0"/>
          <c:showPercent val="0"/>
          <c:showBubbleSize val="0"/>
        </c:dLbls>
        <c:gapWidth val="150"/>
        <c:axId val="1185073216"/>
        <c:axId val="1185073776"/>
      </c:barChart>
      <c:catAx>
        <c:axId val="1185073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5073776"/>
        <c:crosses val="autoZero"/>
        <c:auto val="1"/>
        <c:lblAlgn val="ctr"/>
        <c:lblOffset val="100"/>
        <c:noMultiLvlLbl val="0"/>
      </c:catAx>
      <c:valAx>
        <c:axId val="11850737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507321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'Exit Process'!$B$19</c:f>
              <c:strCache>
                <c:ptCount val="1"/>
                <c:pt idx="0">
                  <c:v>2015-2016</c:v>
                </c:pt>
              </c:strCache>
            </c:strRef>
          </c:tx>
          <c:spPr>
            <a:solidFill>
              <a:srgbClr val="EB700B"/>
            </a:solidFill>
          </c:spPr>
          <c:invertIfNegative val="0"/>
          <c:cat>
            <c:strRef>
              <c:f>'Exit Process'!$C$20:$N$20</c:f>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f>'Exit Process'!$C$21:$N$21</c:f>
              <c:numCache>
                <c:formatCode>#,##0</c:formatCode>
                <c:ptCount val="12"/>
                <c:pt idx="0">
                  <c:v>13282</c:v>
                </c:pt>
                <c:pt idx="1">
                  <c:v>14858</c:v>
                </c:pt>
                <c:pt idx="2">
                  <c:v>16575</c:v>
                </c:pt>
                <c:pt idx="3">
                  <c:v>14570</c:v>
                </c:pt>
                <c:pt idx="4">
                  <c:v>15555</c:v>
                </c:pt>
                <c:pt idx="5">
                  <c:v>15699</c:v>
                </c:pt>
                <c:pt idx="6">
                  <c:v>16278</c:v>
                </c:pt>
                <c:pt idx="7">
                  <c:v>14698</c:v>
                </c:pt>
                <c:pt idx="8">
                  <c:v>13322</c:v>
                </c:pt>
                <c:pt idx="9">
                  <c:v>15901</c:v>
                </c:pt>
                <c:pt idx="10">
                  <c:v>17447</c:v>
                </c:pt>
                <c:pt idx="11">
                  <c:v>14599</c:v>
                </c:pt>
              </c:numCache>
            </c:numRef>
          </c:val>
          <c:extLst>
            <c:ext xmlns:c16="http://schemas.microsoft.com/office/drawing/2014/chart" uri="{C3380CC4-5D6E-409C-BE32-E72D297353CC}">
              <c16:uniqueId val="{00000000-9055-4294-BDE1-5BDE8D36C2F7}"/>
            </c:ext>
          </c:extLst>
        </c:ser>
        <c:ser>
          <c:idx val="6"/>
          <c:order val="4"/>
          <c:tx>
            <c:strRef>
              <c:f>'Exit Process'!$B$14</c:f>
              <c:strCache>
                <c:ptCount val="1"/>
                <c:pt idx="0">
                  <c:v>2016-2017</c:v>
                </c:pt>
              </c:strCache>
            </c:strRef>
          </c:tx>
          <c:spPr>
            <a:solidFill>
              <a:schemeClr val="accent1">
                <a:lumMod val="40000"/>
                <a:lumOff val="60000"/>
              </a:schemeClr>
            </a:solidFill>
          </c:spPr>
          <c:invertIfNegative val="0"/>
          <c:val>
            <c:numRef>
              <c:f>'Exit Process'!$C$16:$N$16</c:f>
              <c:numCache>
                <c:formatCode>#,##0</c:formatCode>
                <c:ptCount val="12"/>
                <c:pt idx="0">
                  <c:v>14139</c:v>
                </c:pt>
                <c:pt idx="1">
                  <c:v>15169</c:v>
                </c:pt>
                <c:pt idx="2">
                  <c:v>13577</c:v>
                </c:pt>
                <c:pt idx="3">
                  <c:v>15189</c:v>
                </c:pt>
                <c:pt idx="4">
                  <c:v>14567</c:v>
                </c:pt>
                <c:pt idx="5">
                  <c:v>14125</c:v>
                </c:pt>
                <c:pt idx="6">
                  <c:v>15503</c:v>
                </c:pt>
                <c:pt idx="7">
                  <c:v>12978</c:v>
                </c:pt>
                <c:pt idx="8">
                  <c:v>12978</c:v>
                </c:pt>
                <c:pt idx="9">
                  <c:v>13326</c:v>
                </c:pt>
                <c:pt idx="10">
                  <c:v>18147</c:v>
                </c:pt>
                <c:pt idx="11">
                  <c:v>12665</c:v>
                </c:pt>
              </c:numCache>
            </c:numRef>
          </c:val>
          <c:extLst>
            <c:ext xmlns:c16="http://schemas.microsoft.com/office/drawing/2014/chart" uri="{C3380CC4-5D6E-409C-BE32-E72D297353CC}">
              <c16:uniqueId val="{00000001-9055-4294-BDE1-5BDE8D36C2F7}"/>
            </c:ext>
          </c:extLst>
        </c:ser>
        <c:ser>
          <c:idx val="3"/>
          <c:order val="5"/>
          <c:tx>
            <c:strRef>
              <c:f>'Exit Process'!$B$9</c:f>
              <c:strCache>
                <c:ptCount val="1"/>
                <c:pt idx="0">
                  <c:v>2017-2018</c:v>
                </c:pt>
              </c:strCache>
            </c:strRef>
          </c:tx>
          <c:spPr>
            <a:solidFill>
              <a:schemeClr val="accent4">
                <a:lumMod val="75000"/>
              </a:schemeClr>
            </a:solidFill>
          </c:spPr>
          <c:invertIfNegative val="0"/>
          <c:val>
            <c:numRef>
              <c:f>'Exit Process'!$C$11:$N$11</c:f>
              <c:numCache>
                <c:formatCode>#,##0</c:formatCode>
                <c:ptCount val="12"/>
                <c:pt idx="0">
                  <c:v>13815</c:v>
                </c:pt>
                <c:pt idx="1">
                  <c:v>14704</c:v>
                </c:pt>
                <c:pt idx="2">
                  <c:v>13749</c:v>
                </c:pt>
                <c:pt idx="3">
                  <c:v>14461</c:v>
                </c:pt>
                <c:pt idx="4">
                  <c:v>12866</c:v>
                </c:pt>
                <c:pt idx="5">
                  <c:v>14429</c:v>
                </c:pt>
                <c:pt idx="6">
                  <c:v>14344</c:v>
                </c:pt>
                <c:pt idx="7">
                  <c:v>11722</c:v>
                </c:pt>
                <c:pt idx="8">
                  <c:v>13809</c:v>
                </c:pt>
                <c:pt idx="9">
                  <c:v>13279</c:v>
                </c:pt>
                <c:pt idx="10">
                  <c:v>13585</c:v>
                </c:pt>
                <c:pt idx="11">
                  <c:v>13128</c:v>
                </c:pt>
              </c:numCache>
            </c:numRef>
          </c:val>
          <c:extLst>
            <c:ext xmlns:c16="http://schemas.microsoft.com/office/drawing/2014/chart" uri="{C3380CC4-5D6E-409C-BE32-E72D297353CC}">
              <c16:uniqueId val="{00000002-9055-4294-BDE1-5BDE8D36C2F7}"/>
            </c:ext>
          </c:extLst>
        </c:ser>
        <c:ser>
          <c:idx val="4"/>
          <c:order val="6"/>
          <c:tx>
            <c:strRef>
              <c:f>'Exit Process'!$B$4</c:f>
              <c:strCache>
                <c:ptCount val="1"/>
                <c:pt idx="0">
                  <c:v>2018 - 2019</c:v>
                </c:pt>
              </c:strCache>
            </c:strRef>
          </c:tx>
          <c:spPr>
            <a:solidFill>
              <a:schemeClr val="accent5">
                <a:lumMod val="75000"/>
              </a:schemeClr>
            </a:solidFill>
          </c:spPr>
          <c:invertIfNegative val="0"/>
          <c:val>
            <c:numRef>
              <c:f>'Exit Process'!$C$6:$N$6</c:f>
              <c:numCache>
                <c:formatCode>#,##0</c:formatCode>
                <c:ptCount val="12"/>
                <c:pt idx="0">
                  <c:v>13323</c:v>
                </c:pt>
                <c:pt idx="1">
                  <c:v>13248</c:v>
                </c:pt>
                <c:pt idx="2">
                  <c:v>14239</c:v>
                </c:pt>
                <c:pt idx="3">
                  <c:v>14787</c:v>
                </c:pt>
                <c:pt idx="4">
                  <c:v>12540</c:v>
                </c:pt>
              </c:numCache>
            </c:numRef>
          </c:val>
          <c:extLst>
            <c:ext xmlns:c16="http://schemas.microsoft.com/office/drawing/2014/chart" uri="{C3380CC4-5D6E-409C-BE32-E72D297353CC}">
              <c16:uniqueId val="{00000000-FAA3-472B-8654-11365FC9DE5E}"/>
            </c:ext>
          </c:extLst>
        </c:ser>
        <c:dLbls>
          <c:showLegendKey val="0"/>
          <c:showVal val="0"/>
          <c:showCatName val="0"/>
          <c:showSerName val="0"/>
          <c:showPercent val="0"/>
          <c:showBubbleSize val="0"/>
        </c:dLbls>
        <c:gapWidth val="150"/>
        <c:axId val="1186394128"/>
        <c:axId val="1186394688"/>
        <c:extLst>
          <c:ext xmlns:c15="http://schemas.microsoft.com/office/drawing/2012/chart" uri="{02D57815-91ED-43cb-92C2-25804820EDAC}">
            <c15:filteredBarSeries>
              <c15:ser>
                <c:idx val="1"/>
                <c:order val="0"/>
                <c:tx>
                  <c:strRef>
                    <c:extLst>
                      <c:ext uri="{02D57815-91ED-43cb-92C2-25804820EDAC}">
                        <c15:formulaRef>
                          <c15:sqref>'Exit Process'!$B$44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'Exit Process'!$C$20:$N$20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c:ext uri="{02D57815-91ED-43cb-92C2-25804820EDAC}">
                        <c15:formulaRef>
                          <c15:sqref>'Exit Process'!$C$46:$N$46</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75</c:v>
                      </c:pt>
                      <c:pt idx="11">
                        <c:v>2448</c:v>
                      </c:pt>
                    </c:numCache>
                  </c:numRef>
                </c:val>
                <c:extLst>
                  <c:ext xmlns:c16="http://schemas.microsoft.com/office/drawing/2014/chart" uri="{C3380CC4-5D6E-409C-BE32-E72D297353CC}">
                    <c16:uniqueId val="{00000003-9055-4294-BDE1-5BDE8D36C2F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'Exit Process'!$B$39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'Exit Process'!$C$20:$N$20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'Exit Process'!$C$41:$N$41</c15:sqref>
                        </c15:formulaRef>
                      </c:ext>
                    </c:extLst>
                    <c:numCache>
                      <c:formatCode>#,##0</c:formatCode>
                      <c:ptCount val="12"/>
                      <c:pt idx="0">
                        <c:v>4878</c:v>
                      </c:pt>
                      <c:pt idx="1">
                        <c:v>6006</c:v>
                      </c:pt>
                      <c:pt idx="2">
                        <c:v>5781</c:v>
                      </c:pt>
                      <c:pt idx="3">
                        <c:v>6658</c:v>
                      </c:pt>
                      <c:pt idx="4">
                        <c:v>6391</c:v>
                      </c:pt>
                      <c:pt idx="5">
                        <c:v>7153</c:v>
                      </c:pt>
                      <c:pt idx="6">
                        <c:v>7994</c:v>
                      </c:pt>
                      <c:pt idx="7">
                        <c:v>6662</c:v>
                      </c:pt>
                      <c:pt idx="8">
                        <c:v>8302</c:v>
                      </c:pt>
                      <c:pt idx="9">
                        <c:v>9611</c:v>
                      </c:pt>
                      <c:pt idx="10">
                        <c:v>9918</c:v>
                      </c:pt>
                      <c:pt idx="11">
                        <c:v>8547</c:v>
                      </c:pt>
                    </c:numCache>
                  </c:numRef>
                </c:val>
                <c:extLst xmlns:c15="http://schemas.microsoft.com/office/drawing/2012/chart">
                  <c:ext xmlns:c16="http://schemas.microsoft.com/office/drawing/2014/chart" uri="{C3380CC4-5D6E-409C-BE32-E72D297353CC}">
                    <c16:uniqueId val="{00000004-9055-4294-BDE1-5BDE8D36C2F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'Exit Process'!$B$34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'Exit Process'!$C$20:$N$20</c15:sqref>
                        </c15:formulaRef>
                      </c:ext>
                    </c:extLst>
                    <c:strCache>
                      <c:ptCount val="12"/>
                      <c:pt idx="0">
                        <c:v>May</c:v>
                      </c:pt>
                      <c:pt idx="1">
                        <c:v>Jun</c:v>
                      </c:pt>
                      <c:pt idx="2">
                        <c:v>Jul</c:v>
                      </c:pt>
                      <c:pt idx="3">
                        <c:v>Aug</c:v>
                      </c:pt>
                      <c:pt idx="4">
                        <c:v>Sept</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'Exit Process'!$C$36:$N$36</c15:sqref>
                        </c15:formulaRef>
                      </c:ext>
                    </c:extLst>
                    <c:numCache>
                      <c:formatCode>#,##0</c:formatCode>
                      <c:ptCount val="12"/>
                      <c:pt idx="0">
                        <c:v>10491</c:v>
                      </c:pt>
                      <c:pt idx="1">
                        <c:v>9110</c:v>
                      </c:pt>
                      <c:pt idx="2">
                        <c:v>11715</c:v>
                      </c:pt>
                      <c:pt idx="3">
                        <c:v>11415</c:v>
                      </c:pt>
                      <c:pt idx="4">
                        <c:v>11292</c:v>
                      </c:pt>
                      <c:pt idx="5">
                        <c:v>13413</c:v>
                      </c:pt>
                      <c:pt idx="6">
                        <c:v>13354</c:v>
                      </c:pt>
                      <c:pt idx="7">
                        <c:v>10880</c:v>
                      </c:pt>
                      <c:pt idx="8">
                        <c:v>13294</c:v>
                      </c:pt>
                      <c:pt idx="9">
                        <c:v>13199</c:v>
                      </c:pt>
                      <c:pt idx="10">
                        <c:v>13926</c:v>
                      </c:pt>
                      <c:pt idx="11">
                        <c:v>16856</c:v>
                      </c:pt>
                    </c:numCache>
                  </c:numRef>
                </c:val>
                <c:extLst xmlns:c15="http://schemas.microsoft.com/office/drawing/2012/chart">
                  <c:ext xmlns:c16="http://schemas.microsoft.com/office/drawing/2014/chart" uri="{C3380CC4-5D6E-409C-BE32-E72D297353CC}">
                    <c16:uniqueId val="{00000005-9055-4294-BDE1-5BDE8D36C2F7}"/>
                  </c:ext>
                </c:extLst>
              </c15:ser>
            </c15:filteredBarSeries>
          </c:ext>
        </c:extLst>
      </c:barChart>
      <c:catAx>
        <c:axId val="1186394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394688"/>
        <c:crosses val="autoZero"/>
        <c:auto val="1"/>
        <c:lblAlgn val="ctr"/>
        <c:lblOffset val="100"/>
        <c:noMultiLvlLbl val="0"/>
      </c:catAx>
      <c:valAx>
        <c:axId val="118639468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39412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'Exit Process'!$B$70</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of CNFs Sent'!$C$72:$N$72</c:f>
              <c:strCache>
                <c:ptCount val="12"/>
                <c:pt idx="0">
                  <c:v>Oct</c:v>
                </c:pt>
                <c:pt idx="1">
                  <c:v>Nov</c:v>
                </c:pt>
                <c:pt idx="2">
                  <c:v>Dec</c:v>
                </c:pt>
                <c:pt idx="3">
                  <c:v>Jan</c:v>
                </c:pt>
                <c:pt idx="4">
                  <c:v>Feb</c:v>
                </c:pt>
                <c:pt idx="5">
                  <c:v>Mar </c:v>
                </c:pt>
                <c:pt idx="6">
                  <c:v>Apr</c:v>
                </c:pt>
                <c:pt idx="7">
                  <c:v>May</c:v>
                </c:pt>
                <c:pt idx="8">
                  <c:v>Jun</c:v>
                </c:pt>
                <c:pt idx="9">
                  <c:v>Jul</c:v>
                </c:pt>
                <c:pt idx="10">
                  <c:v>Aug</c:v>
                </c:pt>
                <c:pt idx="11">
                  <c:v>Sep</c:v>
                </c:pt>
              </c:strCache>
            </c:strRef>
          </c:cat>
          <c:val>
            <c:numRef>
              <c:f>'Exit Process'!$C$73:$N$73</c:f>
              <c:numCache>
                <c:formatCode>#,##0</c:formatCode>
                <c:ptCount val="12"/>
                <c:pt idx="0">
                  <c:v>169621</c:v>
                </c:pt>
                <c:pt idx="1">
                  <c:v>168462</c:v>
                </c:pt>
                <c:pt idx="2">
                  <c:v>167206</c:v>
                </c:pt>
                <c:pt idx="3">
                  <c:v>168037</c:v>
                </c:pt>
                <c:pt idx="4">
                  <c:v>167990</c:v>
                </c:pt>
                <c:pt idx="5">
                  <c:v>163428</c:v>
                </c:pt>
                <c:pt idx="6">
                  <c:v>163891</c:v>
                </c:pt>
                <c:pt idx="7">
                  <c:v>163399</c:v>
                </c:pt>
                <c:pt idx="8">
                  <c:v>161943</c:v>
                </c:pt>
                <c:pt idx="9">
                  <c:v>162433</c:v>
                </c:pt>
                <c:pt idx="10">
                  <c:v>162759</c:v>
                </c:pt>
                <c:pt idx="11">
                  <c:v>162433</c:v>
                </c:pt>
              </c:numCache>
            </c:numRef>
          </c:val>
          <c:extLst>
            <c:ext xmlns:c16="http://schemas.microsoft.com/office/drawing/2014/chart" uri="{C3380CC4-5D6E-409C-BE32-E72D297353CC}">
              <c16:uniqueId val="{00000000-7170-4660-A7D2-C88D756868C8}"/>
            </c:ext>
          </c:extLst>
        </c:ser>
        <c:dLbls>
          <c:showLegendKey val="0"/>
          <c:showVal val="0"/>
          <c:showCatName val="0"/>
          <c:showSerName val="0"/>
          <c:showPercent val="0"/>
          <c:showBubbleSize val="0"/>
        </c:dLbls>
        <c:gapWidth val="150"/>
        <c:axId val="1186490496"/>
        <c:axId val="1186491056"/>
      </c:barChart>
      <c:catAx>
        <c:axId val="11864904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491056"/>
        <c:crosses val="autoZero"/>
        <c:auto val="1"/>
        <c:lblAlgn val="ctr"/>
        <c:lblOffset val="100"/>
        <c:noMultiLvlLbl val="0"/>
      </c:catAx>
      <c:valAx>
        <c:axId val="11864910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64904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8251189650751E-2"/>
          <c:y val="3.1040135328352498E-2"/>
          <c:w val="0.92431712622170725"/>
          <c:h val="0.79787985581086251"/>
        </c:manualLayout>
      </c:layout>
      <c:barChart>
        <c:barDir val="col"/>
        <c:grouping val="clustered"/>
        <c:varyColors val="0"/>
        <c:ser>
          <c:idx val="5"/>
          <c:order val="3"/>
          <c:tx>
            <c:strRef>
              <c:f>'Court Pack'!$B$19</c:f>
              <c:strCache>
                <c:ptCount val="1"/>
                <c:pt idx="0">
                  <c:v>2015-2016</c:v>
                </c:pt>
              </c:strCache>
            </c:strRef>
          </c:tx>
          <c:spPr>
            <a:solidFill>
              <a:srgbClr val="EB700B"/>
            </a:solidFill>
          </c:spPr>
          <c:invertIfNegative val="0"/>
          <c:cat>
            <c:strRef>
              <c:f>'Court Pack'!$C$20:$N$20</c:f>
              <c:strCache>
                <c:ptCount val="12"/>
                <c:pt idx="0">
                  <c:v>May</c:v>
                </c:pt>
                <c:pt idx="1">
                  <c:v>Jun</c:v>
                </c:pt>
                <c:pt idx="2">
                  <c:v>Jul</c:v>
                </c:pt>
                <c:pt idx="3">
                  <c:v>Aug</c:v>
                </c:pt>
                <c:pt idx="4">
                  <c:v>Sept </c:v>
                </c:pt>
                <c:pt idx="5">
                  <c:v>Oct</c:v>
                </c:pt>
                <c:pt idx="6">
                  <c:v>Nov</c:v>
                </c:pt>
                <c:pt idx="7">
                  <c:v>Dec</c:v>
                </c:pt>
                <c:pt idx="8">
                  <c:v>Jan</c:v>
                </c:pt>
                <c:pt idx="9">
                  <c:v>Feb</c:v>
                </c:pt>
                <c:pt idx="10">
                  <c:v>Mar</c:v>
                </c:pt>
                <c:pt idx="11">
                  <c:v>Apr</c:v>
                </c:pt>
              </c:strCache>
            </c:strRef>
          </c:cat>
          <c:val>
            <c:numRef>
              <c:f>'Court Pack'!$C$21:$N$21</c:f>
              <c:numCache>
                <c:formatCode>#,##0</c:formatCode>
                <c:ptCount val="12"/>
                <c:pt idx="0">
                  <c:v>4038</c:v>
                </c:pt>
                <c:pt idx="1">
                  <c:v>5174</c:v>
                </c:pt>
                <c:pt idx="2">
                  <c:v>5289</c:v>
                </c:pt>
                <c:pt idx="3">
                  <c:v>4628</c:v>
                </c:pt>
                <c:pt idx="4">
                  <c:v>4965</c:v>
                </c:pt>
                <c:pt idx="5">
                  <c:v>5291</c:v>
                </c:pt>
                <c:pt idx="6">
                  <c:v>4928</c:v>
                </c:pt>
                <c:pt idx="7">
                  <c:v>4874</c:v>
                </c:pt>
                <c:pt idx="8">
                  <c:v>4982</c:v>
                </c:pt>
                <c:pt idx="9">
                  <c:v>5386</c:v>
                </c:pt>
                <c:pt idx="10">
                  <c:v>5630</c:v>
                </c:pt>
                <c:pt idx="11">
                  <c:v>5454</c:v>
                </c:pt>
              </c:numCache>
            </c:numRef>
          </c:val>
          <c:extLst>
            <c:ext xmlns:c16="http://schemas.microsoft.com/office/drawing/2014/chart" uri="{C3380CC4-5D6E-409C-BE32-E72D297353CC}">
              <c16:uniqueId val="{00000000-F7F5-4CA7-A404-14D78086E632}"/>
            </c:ext>
          </c:extLst>
        </c:ser>
        <c:ser>
          <c:idx val="6"/>
          <c:order val="4"/>
          <c:tx>
            <c:strRef>
              <c:f>'Court Pack'!$B$14</c:f>
              <c:strCache>
                <c:ptCount val="1"/>
                <c:pt idx="0">
                  <c:v>2016-2017</c:v>
                </c:pt>
              </c:strCache>
            </c:strRef>
          </c:tx>
          <c:spPr>
            <a:solidFill>
              <a:schemeClr val="accent1">
                <a:lumMod val="40000"/>
                <a:lumOff val="60000"/>
              </a:schemeClr>
            </a:solidFill>
          </c:spPr>
          <c:invertIfNegative val="0"/>
          <c:val>
            <c:numRef>
              <c:f>'Court Pack'!$C$16:$N$16</c:f>
              <c:numCache>
                <c:formatCode>#,##0</c:formatCode>
                <c:ptCount val="12"/>
                <c:pt idx="0">
                  <c:v>5453</c:v>
                </c:pt>
                <c:pt idx="1">
                  <c:v>6180</c:v>
                </c:pt>
                <c:pt idx="2">
                  <c:v>5868</c:v>
                </c:pt>
                <c:pt idx="3">
                  <c:v>6455</c:v>
                </c:pt>
                <c:pt idx="4">
                  <c:v>6189</c:v>
                </c:pt>
                <c:pt idx="5">
                  <c:v>6026</c:v>
                </c:pt>
                <c:pt idx="6">
                  <c:v>6191</c:v>
                </c:pt>
                <c:pt idx="7">
                  <c:v>5278</c:v>
                </c:pt>
                <c:pt idx="8">
                  <c:v>5934</c:v>
                </c:pt>
                <c:pt idx="9">
                  <c:v>5725</c:v>
                </c:pt>
                <c:pt idx="10">
                  <c:v>6677</c:v>
                </c:pt>
                <c:pt idx="11">
                  <c:v>5908</c:v>
                </c:pt>
              </c:numCache>
            </c:numRef>
          </c:val>
          <c:extLst>
            <c:ext xmlns:c16="http://schemas.microsoft.com/office/drawing/2014/chart" uri="{C3380CC4-5D6E-409C-BE32-E72D297353CC}">
              <c16:uniqueId val="{00000001-F7F5-4CA7-A404-14D78086E632}"/>
            </c:ext>
          </c:extLst>
        </c:ser>
        <c:ser>
          <c:idx val="3"/>
          <c:order val="5"/>
          <c:tx>
            <c:strRef>
              <c:f>'Court Pack'!$B$9</c:f>
              <c:strCache>
                <c:ptCount val="1"/>
                <c:pt idx="0">
                  <c:v>2017-2018</c:v>
                </c:pt>
              </c:strCache>
            </c:strRef>
          </c:tx>
          <c:spPr>
            <a:solidFill>
              <a:schemeClr val="accent4">
                <a:lumMod val="75000"/>
              </a:schemeClr>
            </a:solidFill>
          </c:spPr>
          <c:invertIfNegative val="0"/>
          <c:val>
            <c:numRef>
              <c:f>'Court Pack'!$C$11:$N$11</c:f>
              <c:numCache>
                <c:formatCode>#,##0</c:formatCode>
                <c:ptCount val="12"/>
                <c:pt idx="0">
                  <c:v>6371</c:v>
                </c:pt>
                <c:pt idx="1">
                  <c:v>6540</c:v>
                </c:pt>
                <c:pt idx="2">
                  <c:v>6208</c:v>
                </c:pt>
                <c:pt idx="3">
                  <c:v>6428</c:v>
                </c:pt>
                <c:pt idx="4">
                  <c:v>6197</c:v>
                </c:pt>
                <c:pt idx="5">
                  <c:v>6130</c:v>
                </c:pt>
                <c:pt idx="6">
                  <c:v>6447</c:v>
                </c:pt>
                <c:pt idx="7">
                  <c:v>5170</c:v>
                </c:pt>
                <c:pt idx="8">
                  <c:v>6362</c:v>
                </c:pt>
                <c:pt idx="9">
                  <c:v>5933</c:v>
                </c:pt>
                <c:pt idx="10">
                  <c:v>6066</c:v>
                </c:pt>
                <c:pt idx="11">
                  <c:v>5971</c:v>
                </c:pt>
              </c:numCache>
            </c:numRef>
          </c:val>
          <c:extLst>
            <c:ext xmlns:c16="http://schemas.microsoft.com/office/drawing/2014/chart" uri="{C3380CC4-5D6E-409C-BE32-E72D297353CC}">
              <c16:uniqueId val="{00000002-F7F5-4CA7-A404-14D78086E632}"/>
            </c:ext>
          </c:extLst>
        </c:ser>
        <c:ser>
          <c:idx val="4"/>
          <c:order val="6"/>
          <c:tx>
            <c:strRef>
              <c:f>'Court Pack'!$B$4</c:f>
              <c:strCache>
                <c:ptCount val="1"/>
                <c:pt idx="0">
                  <c:v>2018-2019</c:v>
                </c:pt>
              </c:strCache>
            </c:strRef>
          </c:tx>
          <c:spPr>
            <a:solidFill>
              <a:schemeClr val="accent5">
                <a:lumMod val="75000"/>
              </a:schemeClr>
            </a:solidFill>
          </c:spPr>
          <c:invertIfNegative val="0"/>
          <c:val>
            <c:numRef>
              <c:f>'Court Pack'!$C$6:$N$6</c:f>
              <c:numCache>
                <c:formatCode>#,##0</c:formatCode>
                <c:ptCount val="12"/>
                <c:pt idx="0">
                  <c:v>6217</c:v>
                </c:pt>
                <c:pt idx="1">
                  <c:v>5926</c:v>
                </c:pt>
                <c:pt idx="2">
                  <c:v>6829</c:v>
                </c:pt>
                <c:pt idx="3">
                  <c:v>5999</c:v>
                </c:pt>
                <c:pt idx="4">
                  <c:v>5765</c:v>
                </c:pt>
              </c:numCache>
            </c:numRef>
          </c:val>
          <c:extLst>
            <c:ext xmlns:c16="http://schemas.microsoft.com/office/drawing/2014/chart" uri="{C3380CC4-5D6E-409C-BE32-E72D297353CC}">
              <c16:uniqueId val="{00000000-4005-49B9-9760-0F943E0CE900}"/>
            </c:ext>
          </c:extLst>
        </c:ser>
        <c:dLbls>
          <c:showLegendKey val="0"/>
          <c:showVal val="0"/>
          <c:showCatName val="0"/>
          <c:showSerName val="0"/>
          <c:showPercent val="0"/>
          <c:showBubbleSize val="0"/>
        </c:dLbls>
        <c:gapWidth val="150"/>
        <c:axId val="1184635296"/>
        <c:axId val="1184635856"/>
        <c:extLst>
          <c:ext xmlns:c15="http://schemas.microsoft.com/office/drawing/2012/chart" uri="{02D57815-91ED-43cb-92C2-25804820EDAC}">
            <c15:filteredBarSeries>
              <c15:ser>
                <c:idx val="1"/>
                <c:order val="0"/>
                <c:tx>
                  <c:strRef>
                    <c:extLst>
                      <c:ext uri="{02D57815-91ED-43cb-92C2-25804820EDAC}">
                        <c15:formulaRef>
                          <c15:sqref>'Court Pack'!$B$44</c15:sqref>
                        </c15:formulaRef>
                      </c:ext>
                    </c:extLst>
                    <c:strCache>
                      <c:ptCount val="1"/>
                      <c:pt idx="0">
                        <c:v>2010-2011</c:v>
                      </c:pt>
                    </c:strCache>
                  </c:strRef>
                </c:tx>
                <c:spPr>
                  <a:solidFill>
                    <a:schemeClr val="accent6">
                      <a:lumMod val="75000"/>
                    </a:schemeClr>
                  </a:solidFill>
                </c:spPr>
                <c:invertIfNegative val="0"/>
                <c:cat>
                  <c:strRef>
                    <c:extLst>
                      <c:ext uri="{02D57815-91ED-43cb-92C2-25804820EDAC}">
                        <c15:formulaRef>
                          <c15:sqref>'Court Pack'!$C$20:$N$20</c15:sqref>
                        </c15:formulaRef>
                      </c:ext>
                    </c:extLst>
                    <c:strCache>
                      <c:ptCount val="12"/>
                      <c:pt idx="0">
                        <c:v>May</c:v>
                      </c:pt>
                      <c:pt idx="1">
                        <c:v>Jun</c:v>
                      </c:pt>
                      <c:pt idx="2">
                        <c:v>Jul</c:v>
                      </c:pt>
                      <c:pt idx="3">
                        <c:v>Aug</c:v>
                      </c:pt>
                      <c:pt idx="4">
                        <c:v>Sept </c:v>
                      </c:pt>
                      <c:pt idx="5">
                        <c:v>Oct</c:v>
                      </c:pt>
                      <c:pt idx="6">
                        <c:v>Nov</c:v>
                      </c:pt>
                      <c:pt idx="7">
                        <c:v>Dec</c:v>
                      </c:pt>
                      <c:pt idx="8">
                        <c:v>Jan</c:v>
                      </c:pt>
                      <c:pt idx="9">
                        <c:v>Feb</c:v>
                      </c:pt>
                      <c:pt idx="10">
                        <c:v>Mar</c:v>
                      </c:pt>
                      <c:pt idx="11">
                        <c:v>Apr</c:v>
                      </c:pt>
                    </c:strCache>
                  </c:strRef>
                </c:cat>
                <c:val>
                  <c:numRef>
                    <c:extLst>
                      <c:ext uri="{02D57815-91ED-43cb-92C2-25804820EDAC}">
                        <c15:formulaRef>
                          <c15:sqref>'Court Pack'!$C$46:$N$46</c15:sqref>
                        </c15:formulaRef>
                      </c:ext>
                    </c:extLst>
                    <c:numCache>
                      <c:formatCode>#,##0</c:formatCode>
                      <c:ptCount val="12"/>
                      <c:pt idx="0">
                        <c:v>0</c:v>
                      </c:pt>
                      <c:pt idx="1">
                        <c:v>0</c:v>
                      </c:pt>
                      <c:pt idx="2">
                        <c:v>0</c:v>
                      </c:pt>
                      <c:pt idx="3">
                        <c:v>9</c:v>
                      </c:pt>
                      <c:pt idx="4">
                        <c:v>335</c:v>
                      </c:pt>
                      <c:pt idx="5">
                        <c:v>1708</c:v>
                      </c:pt>
                      <c:pt idx="6">
                        <c:v>2083</c:v>
                      </c:pt>
                      <c:pt idx="7">
                        <c:v>268</c:v>
                      </c:pt>
                      <c:pt idx="8">
                        <c:v>419</c:v>
                      </c:pt>
                      <c:pt idx="9">
                        <c:v>387</c:v>
                      </c:pt>
                      <c:pt idx="10">
                        <c:v>636</c:v>
                      </c:pt>
                      <c:pt idx="11">
                        <c:v>487</c:v>
                      </c:pt>
                    </c:numCache>
                  </c:numRef>
                </c:val>
                <c:extLst>
                  <c:ext xmlns:c16="http://schemas.microsoft.com/office/drawing/2014/chart" uri="{C3380CC4-5D6E-409C-BE32-E72D297353CC}">
                    <c16:uniqueId val="{00000003-F7F5-4CA7-A404-14D78086E632}"/>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'Court Pack'!$B$39</c15:sqref>
                        </c15:formulaRef>
                      </c:ext>
                    </c:extLst>
                    <c:strCache>
                      <c:ptCount val="1"/>
                      <c:pt idx="0">
                        <c:v>2011-2012</c:v>
                      </c:pt>
                    </c:strCache>
                  </c:strRef>
                </c:tx>
                <c:spPr>
                  <a:solidFill>
                    <a:srgbClr val="0070C0"/>
                  </a:solidFill>
                </c:spPr>
                <c:invertIfNegative val="0"/>
                <c:cat>
                  <c:strRef>
                    <c:extLst xmlns:c15="http://schemas.microsoft.com/office/drawing/2012/chart">
                      <c:ext xmlns:c15="http://schemas.microsoft.com/office/drawing/2012/chart" uri="{02D57815-91ED-43cb-92C2-25804820EDAC}">
                        <c15:formulaRef>
                          <c15:sqref>'Court Pack'!$C$20:$N$20</c15:sqref>
                        </c15:formulaRef>
                      </c:ext>
                    </c:extLst>
                    <c:strCache>
                      <c:ptCount val="12"/>
                      <c:pt idx="0">
                        <c:v>May</c:v>
                      </c:pt>
                      <c:pt idx="1">
                        <c:v>Jun</c:v>
                      </c:pt>
                      <c:pt idx="2">
                        <c:v>Jul</c:v>
                      </c:pt>
                      <c:pt idx="3">
                        <c:v>Aug</c:v>
                      </c:pt>
                      <c:pt idx="4">
                        <c:v>Sept </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'Court Pack'!$C$41:$N$41</c15:sqref>
                        </c15:formulaRef>
                      </c:ext>
                    </c:extLst>
                    <c:numCache>
                      <c:formatCode>#,##0</c:formatCode>
                      <c:ptCount val="12"/>
                      <c:pt idx="0">
                        <c:v>585</c:v>
                      </c:pt>
                      <c:pt idx="1">
                        <c:v>637</c:v>
                      </c:pt>
                      <c:pt idx="2">
                        <c:v>725</c:v>
                      </c:pt>
                      <c:pt idx="3">
                        <c:v>709</c:v>
                      </c:pt>
                      <c:pt idx="4">
                        <c:v>713</c:v>
                      </c:pt>
                      <c:pt idx="5">
                        <c:v>693</c:v>
                      </c:pt>
                      <c:pt idx="6">
                        <c:v>686</c:v>
                      </c:pt>
                      <c:pt idx="7">
                        <c:v>532</c:v>
                      </c:pt>
                      <c:pt idx="8">
                        <c:v>694</c:v>
                      </c:pt>
                      <c:pt idx="9">
                        <c:v>631</c:v>
                      </c:pt>
                      <c:pt idx="10">
                        <c:v>736</c:v>
                      </c:pt>
                      <c:pt idx="11">
                        <c:v>662</c:v>
                      </c:pt>
                    </c:numCache>
                  </c:numRef>
                </c:val>
                <c:extLst xmlns:c15="http://schemas.microsoft.com/office/drawing/2012/chart">
                  <c:ext xmlns:c16="http://schemas.microsoft.com/office/drawing/2014/chart" uri="{C3380CC4-5D6E-409C-BE32-E72D297353CC}">
                    <c16:uniqueId val="{00000004-F7F5-4CA7-A404-14D78086E63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'Court Pack'!$B$34</c15:sqref>
                        </c15:formulaRef>
                      </c:ext>
                    </c:extLst>
                    <c:strCache>
                      <c:ptCount val="1"/>
                      <c:pt idx="0">
                        <c:v>2012-2013</c:v>
                      </c:pt>
                    </c:strCache>
                  </c:strRef>
                </c:tx>
                <c:invertIfNegative val="0"/>
                <c:cat>
                  <c:strRef>
                    <c:extLst xmlns:c15="http://schemas.microsoft.com/office/drawing/2012/chart">
                      <c:ext xmlns:c15="http://schemas.microsoft.com/office/drawing/2012/chart" uri="{02D57815-91ED-43cb-92C2-25804820EDAC}">
                        <c15:formulaRef>
                          <c15:sqref>'Court Pack'!$C$20:$N$20</c15:sqref>
                        </c15:formulaRef>
                      </c:ext>
                    </c:extLst>
                    <c:strCache>
                      <c:ptCount val="12"/>
                      <c:pt idx="0">
                        <c:v>May</c:v>
                      </c:pt>
                      <c:pt idx="1">
                        <c:v>Jun</c:v>
                      </c:pt>
                      <c:pt idx="2">
                        <c:v>Jul</c:v>
                      </c:pt>
                      <c:pt idx="3">
                        <c:v>Aug</c:v>
                      </c:pt>
                      <c:pt idx="4">
                        <c:v>Sept </c:v>
                      </c:pt>
                      <c:pt idx="5">
                        <c:v>Oct</c:v>
                      </c:pt>
                      <c:pt idx="6">
                        <c:v>Nov</c:v>
                      </c:pt>
                      <c:pt idx="7">
                        <c:v>Dec</c:v>
                      </c:pt>
                      <c:pt idx="8">
                        <c:v>Jan</c:v>
                      </c:pt>
                      <c:pt idx="9">
                        <c:v>Feb</c:v>
                      </c:pt>
                      <c:pt idx="10">
                        <c:v>Mar</c:v>
                      </c:pt>
                      <c:pt idx="11">
                        <c:v>Apr</c:v>
                      </c:pt>
                    </c:strCache>
                  </c:strRef>
                </c:cat>
                <c:val>
                  <c:numRef>
                    <c:extLst xmlns:c15="http://schemas.microsoft.com/office/drawing/2012/chart">
                      <c:ext xmlns:c15="http://schemas.microsoft.com/office/drawing/2012/chart" uri="{02D57815-91ED-43cb-92C2-25804820EDAC}">
                        <c15:formulaRef>
                          <c15:sqref>'Court Pack'!$C$36:$N$36</c15:sqref>
                        </c15:formulaRef>
                      </c:ext>
                    </c:extLst>
                    <c:numCache>
                      <c:formatCode>#,##0</c:formatCode>
                      <c:ptCount val="12"/>
                      <c:pt idx="0">
                        <c:v>792</c:v>
                      </c:pt>
                      <c:pt idx="1">
                        <c:v>693</c:v>
                      </c:pt>
                      <c:pt idx="2">
                        <c:v>815</c:v>
                      </c:pt>
                      <c:pt idx="3">
                        <c:v>848</c:v>
                      </c:pt>
                      <c:pt idx="4">
                        <c:v>3482</c:v>
                      </c:pt>
                      <c:pt idx="5">
                        <c:v>932</c:v>
                      </c:pt>
                      <c:pt idx="6">
                        <c:v>903</c:v>
                      </c:pt>
                      <c:pt idx="7">
                        <c:v>833</c:v>
                      </c:pt>
                      <c:pt idx="8">
                        <c:v>939</c:v>
                      </c:pt>
                      <c:pt idx="9">
                        <c:v>879</c:v>
                      </c:pt>
                      <c:pt idx="10">
                        <c:v>984</c:v>
                      </c:pt>
                      <c:pt idx="11">
                        <c:v>1109</c:v>
                      </c:pt>
                    </c:numCache>
                  </c:numRef>
                </c:val>
                <c:extLst xmlns:c15="http://schemas.microsoft.com/office/drawing/2012/chart">
                  <c:ext xmlns:c16="http://schemas.microsoft.com/office/drawing/2014/chart" uri="{C3380CC4-5D6E-409C-BE32-E72D297353CC}">
                    <c16:uniqueId val="{00000005-F7F5-4CA7-A404-14D78086E632}"/>
                  </c:ext>
                </c:extLst>
              </c15:ser>
            </c15:filteredBarSeries>
          </c:ext>
        </c:extLst>
      </c:barChart>
      <c:catAx>
        <c:axId val="1184635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4635856"/>
        <c:crosses val="autoZero"/>
        <c:auto val="1"/>
        <c:lblAlgn val="ctr"/>
        <c:lblOffset val="100"/>
        <c:noMultiLvlLbl val="0"/>
      </c:catAx>
      <c:valAx>
        <c:axId val="1184635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46352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48</xdr:row>
      <xdr:rowOff>142875</xdr:rowOff>
    </xdr:from>
    <xdr:to>
      <xdr:col>14</xdr:col>
      <xdr:colOff>38100</xdr:colOff>
      <xdr:row>68</xdr:row>
      <xdr:rowOff>57150</xdr:rowOff>
    </xdr:to>
    <xdr:graphicFrame macro="">
      <xdr:nvGraphicFramePr>
        <xdr:cNvPr id="595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76</xdr:row>
      <xdr:rowOff>0</xdr:rowOff>
    </xdr:from>
    <xdr:to>
      <xdr:col>14</xdr:col>
      <xdr:colOff>95250</xdr:colOff>
      <xdr:row>99</xdr:row>
      <xdr:rowOff>38100</xdr:rowOff>
    </xdr:to>
    <xdr:graphicFrame macro="">
      <xdr:nvGraphicFramePr>
        <xdr:cNvPr id="595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48</xdr:row>
      <xdr:rowOff>171450</xdr:rowOff>
    </xdr:from>
    <xdr:to>
      <xdr:col>13</xdr:col>
      <xdr:colOff>590550</xdr:colOff>
      <xdr:row>68</xdr:row>
      <xdr:rowOff>85725</xdr:rowOff>
    </xdr:to>
    <xdr:graphicFrame macro="">
      <xdr:nvGraphicFramePr>
        <xdr:cNvPr id="1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76</xdr:row>
      <xdr:rowOff>0</xdr:rowOff>
    </xdr:from>
    <xdr:to>
      <xdr:col>14</xdr:col>
      <xdr:colOff>95250</xdr:colOff>
      <xdr:row>99</xdr:row>
      <xdr:rowOff>38100</xdr:rowOff>
    </xdr:to>
    <xdr:graphicFrame macro="">
      <xdr:nvGraphicFramePr>
        <xdr:cNvPr id="11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48</xdr:row>
      <xdr:rowOff>133351</xdr:rowOff>
    </xdr:from>
    <xdr:to>
      <xdr:col>14</xdr:col>
      <xdr:colOff>47625</xdr:colOff>
      <xdr:row>69</xdr:row>
      <xdr:rowOff>209551</xdr:rowOff>
    </xdr:to>
    <xdr:graphicFrame macro="">
      <xdr:nvGraphicFramePr>
        <xdr:cNvPr id="5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75</xdr:row>
      <xdr:rowOff>9524</xdr:rowOff>
    </xdr:from>
    <xdr:to>
      <xdr:col>14</xdr:col>
      <xdr:colOff>95250</xdr:colOff>
      <xdr:row>95</xdr:row>
      <xdr:rowOff>38099</xdr:rowOff>
    </xdr:to>
    <xdr:graphicFrame macro="">
      <xdr:nvGraphicFramePr>
        <xdr:cNvPr id="5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48</xdr:row>
      <xdr:rowOff>19050</xdr:rowOff>
    </xdr:from>
    <xdr:to>
      <xdr:col>14</xdr:col>
      <xdr:colOff>85725</xdr:colOff>
      <xdr:row>67</xdr:row>
      <xdr:rowOff>123825</xdr:rowOff>
    </xdr:to>
    <xdr:graphicFrame macro="">
      <xdr:nvGraphicFramePr>
        <xdr:cNvPr id="329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74</xdr:row>
      <xdr:rowOff>9525</xdr:rowOff>
    </xdr:from>
    <xdr:to>
      <xdr:col>14</xdr:col>
      <xdr:colOff>76200</xdr:colOff>
      <xdr:row>94</xdr:row>
      <xdr:rowOff>171450</xdr:rowOff>
    </xdr:to>
    <xdr:graphicFrame macro="">
      <xdr:nvGraphicFramePr>
        <xdr:cNvPr id="329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48</xdr:row>
      <xdr:rowOff>9526</xdr:rowOff>
    </xdr:from>
    <xdr:to>
      <xdr:col>13</xdr:col>
      <xdr:colOff>590550</xdr:colOff>
      <xdr:row>68</xdr:row>
      <xdr:rowOff>142876</xdr:rowOff>
    </xdr:to>
    <xdr:graphicFrame macro="">
      <xdr:nvGraphicFramePr>
        <xdr:cNvPr id="257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76</xdr:row>
      <xdr:rowOff>104774</xdr:rowOff>
    </xdr:from>
    <xdr:to>
      <xdr:col>14</xdr:col>
      <xdr:colOff>95250</xdr:colOff>
      <xdr:row>97</xdr:row>
      <xdr:rowOff>38099</xdr:rowOff>
    </xdr:to>
    <xdr:graphicFrame macro="">
      <xdr:nvGraphicFramePr>
        <xdr:cNvPr id="257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48</xdr:row>
      <xdr:rowOff>133350</xdr:rowOff>
    </xdr:from>
    <xdr:to>
      <xdr:col>13</xdr:col>
      <xdr:colOff>581025</xdr:colOff>
      <xdr:row>68</xdr:row>
      <xdr:rowOff>47625</xdr:rowOff>
    </xdr:to>
    <xdr:graphicFrame macro="">
      <xdr:nvGraphicFramePr>
        <xdr:cNvPr id="73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76</xdr:row>
      <xdr:rowOff>0</xdr:rowOff>
    </xdr:from>
    <xdr:to>
      <xdr:col>14</xdr:col>
      <xdr:colOff>95250</xdr:colOff>
      <xdr:row>99</xdr:row>
      <xdr:rowOff>38100</xdr:rowOff>
    </xdr:to>
    <xdr:graphicFrame macro="">
      <xdr:nvGraphicFramePr>
        <xdr:cNvPr id="73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47</xdr:row>
      <xdr:rowOff>133350</xdr:rowOff>
    </xdr:from>
    <xdr:to>
      <xdr:col>14</xdr:col>
      <xdr:colOff>38100</xdr:colOff>
      <xdr:row>67</xdr:row>
      <xdr:rowOff>28575</xdr:rowOff>
    </xdr:to>
    <xdr:graphicFrame macro="">
      <xdr:nvGraphicFramePr>
        <xdr:cNvPr id="712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zoomScaleNormal="100" workbookViewId="0"/>
  </sheetViews>
  <sheetFormatPr defaultColWidth="0" defaultRowHeight="12.75" zeroHeight="1" x14ac:dyDescent="0.2"/>
  <cols>
    <col min="1" max="1" width="40.140625" style="3" customWidth="1"/>
    <col min="2" max="2" width="9.42578125" style="3" customWidth="1"/>
    <col min="3" max="3" width="16.85546875" style="12" customWidth="1"/>
    <col min="4" max="4" width="12" style="12" customWidth="1"/>
    <col min="5" max="5" width="9.85546875" style="12" customWidth="1"/>
    <col min="6" max="6" width="9.140625" style="3" customWidth="1"/>
    <col min="7" max="16384" width="9.140625" style="3" hidden="1"/>
  </cols>
  <sheetData>
    <row r="1" spans="1:6" ht="18" x14ac:dyDescent="0.25">
      <c r="A1" s="1" t="s">
        <v>113</v>
      </c>
      <c r="B1" s="2"/>
    </row>
    <row r="2" spans="1:6" ht="7.5" customHeight="1" x14ac:dyDescent="0.2">
      <c r="A2" s="17"/>
    </row>
    <row r="3" spans="1:6" x14ac:dyDescent="0.2">
      <c r="A3" s="2" t="s">
        <v>17</v>
      </c>
      <c r="C3" s="53" t="s">
        <v>18</v>
      </c>
      <c r="D3" s="53" t="s">
        <v>19</v>
      </c>
      <c r="E3" s="53" t="s">
        <v>20</v>
      </c>
      <c r="F3" s="4"/>
    </row>
    <row r="4" spans="1:6" ht="28.5" customHeight="1" x14ac:dyDescent="0.25">
      <c r="A4" s="75" t="s">
        <v>70</v>
      </c>
      <c r="B4" s="76"/>
      <c r="C4" s="6">
        <f>55133+D4</f>
        <v>6572690</v>
      </c>
      <c r="D4" s="6">
        <v>6517557</v>
      </c>
      <c r="E4" s="19">
        <f>C4-D4</f>
        <v>55133</v>
      </c>
      <c r="F4" s="38"/>
    </row>
    <row r="5" spans="1:6" ht="10.5" customHeight="1" x14ac:dyDescent="0.2">
      <c r="A5" s="5"/>
      <c r="C5" s="6"/>
      <c r="E5" s="7"/>
    </row>
    <row r="6" spans="1:6" ht="30" customHeight="1" x14ac:dyDescent="0.25">
      <c r="A6" s="75" t="s">
        <v>21</v>
      </c>
      <c r="B6" s="76"/>
      <c r="C6" s="6">
        <f>SUM(C9:C10)</f>
        <v>1924438</v>
      </c>
      <c r="D6" s="6">
        <f>SUM(D9:D10)</f>
        <v>1913521</v>
      </c>
      <c r="E6" s="7">
        <f t="shared" ref="E6:E30" si="0">C6-D6</f>
        <v>10917</v>
      </c>
    </row>
    <row r="7" spans="1:6" x14ac:dyDescent="0.2">
      <c r="A7" s="5"/>
      <c r="C7" s="6"/>
      <c r="E7" s="7"/>
    </row>
    <row r="8" spans="1:6" x14ac:dyDescent="0.2">
      <c r="A8" s="8" t="s">
        <v>22</v>
      </c>
      <c r="B8" s="18">
        <f>C6</f>
        <v>1924438</v>
      </c>
      <c r="C8" s="54"/>
      <c r="D8" s="16"/>
      <c r="E8" s="7"/>
    </row>
    <row r="9" spans="1:6" x14ac:dyDescent="0.2">
      <c r="A9" s="10" t="s">
        <v>23</v>
      </c>
      <c r="B9" s="9"/>
      <c r="C9" s="11">
        <v>1300501</v>
      </c>
      <c r="D9" s="11">
        <v>1293266</v>
      </c>
      <c r="E9" s="7">
        <f t="shared" si="0"/>
        <v>7235</v>
      </c>
    </row>
    <row r="10" spans="1:6" ht="27.75" customHeight="1" x14ac:dyDescent="0.2">
      <c r="A10" s="10" t="s">
        <v>69</v>
      </c>
      <c r="B10" s="9"/>
      <c r="C10" s="11">
        <v>623937</v>
      </c>
      <c r="D10" s="11">
        <v>620255</v>
      </c>
      <c r="E10" s="7">
        <f>C10-D10</f>
        <v>3682</v>
      </c>
    </row>
    <row r="11" spans="1:6" ht="52.5" customHeight="1" x14ac:dyDescent="0.25">
      <c r="A11" s="75" t="s">
        <v>24</v>
      </c>
      <c r="B11" s="76"/>
      <c r="C11" s="6">
        <f>SUM(C14:C17)</f>
        <v>450364</v>
      </c>
      <c r="D11" s="6">
        <f>SUM(D14:D17)</f>
        <v>443715</v>
      </c>
      <c r="E11" s="7">
        <f t="shared" si="0"/>
        <v>6649</v>
      </c>
    </row>
    <row r="12" spans="1:6" ht="12.75" customHeight="1" x14ac:dyDescent="0.2">
      <c r="A12" s="5"/>
      <c r="C12" s="6"/>
      <c r="D12" s="16"/>
      <c r="E12" s="7"/>
    </row>
    <row r="13" spans="1:6" x14ac:dyDescent="0.2">
      <c r="A13" s="8" t="s">
        <v>22</v>
      </c>
      <c r="B13" s="18">
        <f>C11</f>
        <v>450364</v>
      </c>
      <c r="C13" s="54"/>
      <c r="D13" s="16"/>
      <c r="E13" s="7"/>
    </row>
    <row r="14" spans="1:6" ht="25.5" x14ac:dyDescent="0.2">
      <c r="A14" s="10" t="s">
        <v>25</v>
      </c>
      <c r="B14" s="9"/>
      <c r="C14" s="11">
        <v>1305</v>
      </c>
      <c r="D14" s="11">
        <v>1290</v>
      </c>
      <c r="E14" s="7">
        <f t="shared" si="0"/>
        <v>15</v>
      </c>
    </row>
    <row r="15" spans="1:6" ht="14.25" customHeight="1" x14ac:dyDescent="0.2">
      <c r="A15" s="10" t="s">
        <v>26</v>
      </c>
      <c r="B15" s="9"/>
      <c r="C15" s="11">
        <v>3128</v>
      </c>
      <c r="D15" s="11">
        <v>3121</v>
      </c>
      <c r="E15" s="7">
        <f t="shared" si="0"/>
        <v>7</v>
      </c>
    </row>
    <row r="16" spans="1:6" ht="25.5" x14ac:dyDescent="0.2">
      <c r="A16" s="10" t="s">
        <v>27</v>
      </c>
      <c r="B16" s="9"/>
      <c r="C16" s="11">
        <v>120933</v>
      </c>
      <c r="D16" s="11">
        <v>120071</v>
      </c>
      <c r="E16" s="7">
        <f t="shared" si="0"/>
        <v>862</v>
      </c>
    </row>
    <row r="17" spans="1:6" ht="38.25" x14ac:dyDescent="0.2">
      <c r="A17" s="10" t="s">
        <v>28</v>
      </c>
      <c r="B17" s="9"/>
      <c r="C17" s="11">
        <v>324998</v>
      </c>
      <c r="D17" s="11">
        <v>319233</v>
      </c>
      <c r="E17" s="7">
        <f t="shared" si="0"/>
        <v>5765</v>
      </c>
    </row>
    <row r="18" spans="1:6" ht="39" customHeight="1" x14ac:dyDescent="0.25">
      <c r="A18" s="75" t="s">
        <v>29</v>
      </c>
      <c r="B18" s="76"/>
      <c r="C18" s="20">
        <v>1729627</v>
      </c>
      <c r="D18" s="16">
        <v>1716633</v>
      </c>
      <c r="E18" s="7">
        <f t="shared" si="0"/>
        <v>12994</v>
      </c>
    </row>
    <row r="19" spans="1:6" ht="42.75" customHeight="1" x14ac:dyDescent="0.25">
      <c r="A19" s="77" t="s">
        <v>49</v>
      </c>
      <c r="B19" s="76"/>
      <c r="C19" s="6">
        <f>SUM($C$22:$C$34)</f>
        <v>1148643</v>
      </c>
      <c r="D19" s="6">
        <f>SUM($D$22:$D$34)</f>
        <v>1136103</v>
      </c>
      <c r="E19" s="7">
        <f t="shared" si="0"/>
        <v>12540</v>
      </c>
      <c r="F19" s="38"/>
    </row>
    <row r="20" spans="1:6" ht="7.5" customHeight="1" x14ac:dyDescent="0.2">
      <c r="A20" s="14"/>
      <c r="D20" s="16"/>
      <c r="E20" s="7"/>
    </row>
    <row r="21" spans="1:6" x14ac:dyDescent="0.2">
      <c r="A21" s="8" t="s">
        <v>22</v>
      </c>
      <c r="B21" s="18">
        <f>C19</f>
        <v>1148643</v>
      </c>
      <c r="C21" s="54"/>
      <c r="D21" s="16"/>
      <c r="E21" s="7"/>
    </row>
    <row r="22" spans="1:6" ht="12.75" customHeight="1" x14ac:dyDescent="0.2">
      <c r="A22" s="10" t="s">
        <v>30</v>
      </c>
      <c r="B22" s="9"/>
      <c r="C22" s="11">
        <v>14826</v>
      </c>
      <c r="D22" s="16">
        <v>14615</v>
      </c>
      <c r="E22" s="7">
        <f t="shared" si="0"/>
        <v>211</v>
      </c>
    </row>
    <row r="23" spans="1:6" x14ac:dyDescent="0.2">
      <c r="A23" s="10" t="s">
        <v>31</v>
      </c>
      <c r="B23" s="9"/>
      <c r="C23" s="11">
        <v>15968</v>
      </c>
      <c r="D23" s="16">
        <v>15788</v>
      </c>
      <c r="E23" s="7">
        <f t="shared" si="0"/>
        <v>180</v>
      </c>
    </row>
    <row r="24" spans="1:6" x14ac:dyDescent="0.2">
      <c r="A24" s="10" t="s">
        <v>86</v>
      </c>
      <c r="B24" s="9"/>
      <c r="C24" s="11">
        <v>12705</v>
      </c>
      <c r="D24" s="16">
        <v>12616</v>
      </c>
      <c r="E24" s="7">
        <f t="shared" si="0"/>
        <v>89</v>
      </c>
    </row>
    <row r="25" spans="1:6" ht="12.75" customHeight="1" x14ac:dyDescent="0.2">
      <c r="A25" s="10" t="s">
        <v>32</v>
      </c>
      <c r="B25" s="9"/>
      <c r="C25" s="11">
        <v>12840</v>
      </c>
      <c r="D25" s="16">
        <v>12729</v>
      </c>
      <c r="E25" s="7">
        <f t="shared" si="0"/>
        <v>111</v>
      </c>
    </row>
    <row r="26" spans="1:6" x14ac:dyDescent="0.2">
      <c r="A26" s="10" t="s">
        <v>33</v>
      </c>
      <c r="B26" s="9"/>
      <c r="C26" s="11">
        <v>28540</v>
      </c>
      <c r="D26" s="16">
        <v>28288</v>
      </c>
      <c r="E26" s="7">
        <f t="shared" si="0"/>
        <v>252</v>
      </c>
    </row>
    <row r="27" spans="1:6" x14ac:dyDescent="0.2">
      <c r="A27" s="10" t="s">
        <v>34</v>
      </c>
      <c r="B27" s="9"/>
      <c r="C27" s="11">
        <v>55829</v>
      </c>
      <c r="D27" s="16">
        <v>55397</v>
      </c>
      <c r="E27" s="7">
        <f t="shared" si="0"/>
        <v>432</v>
      </c>
    </row>
    <row r="28" spans="1:6" x14ac:dyDescent="0.2">
      <c r="A28" s="10" t="s">
        <v>35</v>
      </c>
      <c r="B28" s="9"/>
      <c r="C28" s="11">
        <v>5748</v>
      </c>
      <c r="D28" s="16">
        <v>5687</v>
      </c>
      <c r="E28" s="7">
        <f t="shared" si="0"/>
        <v>61</v>
      </c>
    </row>
    <row r="29" spans="1:6" x14ac:dyDescent="0.2">
      <c r="A29" s="10" t="s">
        <v>36</v>
      </c>
      <c r="B29" s="9"/>
      <c r="C29" s="11">
        <v>510</v>
      </c>
      <c r="D29" s="16">
        <v>504</v>
      </c>
      <c r="E29" s="7">
        <f t="shared" si="0"/>
        <v>6</v>
      </c>
    </row>
    <row r="30" spans="1:6" x14ac:dyDescent="0.2">
      <c r="A30" s="15" t="s">
        <v>37</v>
      </c>
      <c r="B30" s="9"/>
      <c r="C30" s="11">
        <v>464818</v>
      </c>
      <c r="D30" s="16">
        <v>459366</v>
      </c>
      <c r="E30" s="7">
        <f t="shared" si="0"/>
        <v>5452</v>
      </c>
    </row>
    <row r="31" spans="1:6" x14ac:dyDescent="0.2">
      <c r="A31" s="10" t="s">
        <v>38</v>
      </c>
      <c r="B31" s="9"/>
      <c r="C31" s="11">
        <v>519066</v>
      </c>
      <c r="D31" s="16">
        <v>513490</v>
      </c>
      <c r="E31" s="7">
        <f>C31-D31</f>
        <v>5576</v>
      </c>
    </row>
    <row r="32" spans="1:6" x14ac:dyDescent="0.2">
      <c r="A32" s="10" t="s">
        <v>78</v>
      </c>
      <c r="B32" s="9"/>
      <c r="C32" s="11">
        <v>15322</v>
      </c>
      <c r="D32" s="16">
        <v>15178</v>
      </c>
      <c r="E32" s="7">
        <f>C32-D32</f>
        <v>144</v>
      </c>
    </row>
    <row r="33" spans="1:6" ht="25.5" x14ac:dyDescent="0.2">
      <c r="A33" s="10" t="s">
        <v>99</v>
      </c>
      <c r="B33" s="9"/>
      <c r="C33" s="11">
        <v>2259</v>
      </c>
      <c r="D33" s="16">
        <v>2236</v>
      </c>
      <c r="E33" s="7">
        <f>C33-D33</f>
        <v>23</v>
      </c>
    </row>
    <row r="34" spans="1:6" ht="25.5" x14ac:dyDescent="0.2">
      <c r="A34" s="10" t="s">
        <v>83</v>
      </c>
      <c r="B34" s="9"/>
      <c r="C34" s="11">
        <v>212</v>
      </c>
      <c r="D34" s="16">
        <v>209</v>
      </c>
      <c r="E34" s="7">
        <f>C34-D34</f>
        <v>3</v>
      </c>
    </row>
    <row r="35" spans="1:6" ht="9" customHeight="1" x14ac:dyDescent="0.2">
      <c r="A35" s="13"/>
      <c r="C35" s="6"/>
      <c r="D35" s="16"/>
      <c r="E35" s="7"/>
    </row>
    <row r="36" spans="1:6" x14ac:dyDescent="0.2">
      <c r="A36" s="2" t="s">
        <v>39</v>
      </c>
      <c r="C36" s="20">
        <f>C4-C6-C11-C18-C19</f>
        <v>1319618</v>
      </c>
      <c r="D36" s="20">
        <f>D4-D6-D11-D18-D19</f>
        <v>1307585</v>
      </c>
      <c r="E36" s="7">
        <f>C36-D36</f>
        <v>12033</v>
      </c>
    </row>
    <row r="37" spans="1:6" x14ac:dyDescent="0.2">
      <c r="A37" s="2" t="s">
        <v>40</v>
      </c>
    </row>
    <row r="38" spans="1:6" ht="7.5" customHeight="1" x14ac:dyDescent="0.2"/>
    <row r="39" spans="1:6" ht="33" customHeight="1" x14ac:dyDescent="0.25">
      <c r="A39" s="78" t="s">
        <v>109</v>
      </c>
      <c r="B39" s="79"/>
      <c r="C39" s="79"/>
      <c r="D39" s="79"/>
      <c r="E39" s="79"/>
      <c r="F39" s="74"/>
    </row>
    <row r="40" spans="1:6" ht="33" customHeight="1" x14ac:dyDescent="0.25">
      <c r="A40" s="73"/>
      <c r="B40" s="74"/>
      <c r="C40" s="74"/>
      <c r="D40" s="74"/>
      <c r="E40" s="74"/>
      <c r="F40" s="74"/>
    </row>
    <row r="41" spans="1:6" hidden="1" x14ac:dyDescent="0.2">
      <c r="A41" s="72"/>
      <c r="B41" s="72"/>
      <c r="C41" s="72"/>
      <c r="D41" s="72"/>
      <c r="E41" s="72"/>
      <c r="F41" s="72"/>
    </row>
    <row r="42" spans="1:6" hidden="1" x14ac:dyDescent="0.2"/>
    <row r="43" spans="1:6" hidden="1" x14ac:dyDescent="0.2"/>
  </sheetData>
  <mergeCells count="8">
    <mergeCell ref="A41:F41"/>
    <mergeCell ref="A40:F40"/>
    <mergeCell ref="A4:B4"/>
    <mergeCell ref="A19:B19"/>
    <mergeCell ref="A18:B18"/>
    <mergeCell ref="A11:B11"/>
    <mergeCell ref="A6:B6"/>
    <mergeCell ref="A39:F39"/>
  </mergeCells>
  <pageMargins left="0.74803149606299213" right="0.74803149606299213" top="0.98425196850393704" bottom="0.98425196850393704" header="0.51181102362204722" footer="0.51181102362204722"/>
  <pageSetup scale="84" orientation="portrait" r:id="rId1"/>
  <headerFooter alignWithMargins="0">
    <oddFooter>&amp;LRTA Portal MI&amp;R&amp;P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zoomScaleNormal="100" workbookViewId="0"/>
  </sheetViews>
  <sheetFormatPr defaultColWidth="0" defaultRowHeight="15" zeroHeight="1" x14ac:dyDescent="0.25"/>
  <cols>
    <col min="1" max="1" width="2.85546875" style="21" customWidth="1"/>
    <col min="2" max="14" width="9" style="21" customWidth="1"/>
    <col min="15" max="15" width="2.85546875" style="21" customWidth="1"/>
    <col min="16" max="16" width="0" style="21" hidden="1" customWidth="1"/>
    <col min="17" max="16384" width="9.140625" style="21" hidden="1"/>
  </cols>
  <sheetData>
    <row r="1" spans="2:14" x14ac:dyDescent="0.25"/>
    <row r="2" spans="2:14" x14ac:dyDescent="0.25">
      <c r="B2" s="22" t="s">
        <v>71</v>
      </c>
    </row>
    <row r="3" spans="2:14" x14ac:dyDescent="0.25"/>
    <row r="4" spans="2:14" x14ac:dyDescent="0.25">
      <c r="B4" s="23" t="s">
        <v>110</v>
      </c>
      <c r="I4" s="39"/>
    </row>
    <row r="5" spans="2:14" x14ac:dyDescent="0.25">
      <c r="B5" s="24" t="s">
        <v>0</v>
      </c>
      <c r="C5" s="42" t="s">
        <v>3</v>
      </c>
      <c r="D5" s="42" t="s">
        <v>4</v>
      </c>
      <c r="E5" s="25" t="s">
        <v>5</v>
      </c>
      <c r="F5" s="25" t="s">
        <v>6</v>
      </c>
      <c r="G5" s="25" t="s">
        <v>7</v>
      </c>
      <c r="H5" s="25" t="s">
        <v>8</v>
      </c>
      <c r="I5" s="25" t="s">
        <v>9</v>
      </c>
      <c r="J5" s="25" t="s">
        <v>10</v>
      </c>
      <c r="K5" s="25" t="s">
        <v>11</v>
      </c>
      <c r="L5" s="25" t="s">
        <v>12</v>
      </c>
      <c r="M5" s="25" t="s">
        <v>92</v>
      </c>
      <c r="N5" s="25" t="s">
        <v>14</v>
      </c>
    </row>
    <row r="6" spans="2:14" x14ac:dyDescent="0.25">
      <c r="B6" s="24" t="s">
        <v>1</v>
      </c>
      <c r="C6" s="70">
        <v>59417</v>
      </c>
      <c r="D6" s="70">
        <v>54665</v>
      </c>
      <c r="E6" s="70">
        <v>60351</v>
      </c>
      <c r="F6" s="70">
        <v>58432</v>
      </c>
      <c r="G6" s="70">
        <v>55133</v>
      </c>
      <c r="H6" s="48"/>
      <c r="I6" s="48"/>
      <c r="J6" s="50"/>
      <c r="K6" s="50"/>
      <c r="L6" s="48"/>
      <c r="M6" s="48"/>
      <c r="N6" s="48"/>
    </row>
    <row r="7" spans="2:14" x14ac:dyDescent="0.25">
      <c r="B7" s="24" t="s">
        <v>2</v>
      </c>
      <c r="C7" s="48">
        <f>C6</f>
        <v>59417</v>
      </c>
      <c r="D7" s="48">
        <f>IF(D6="","",D6+C7)</f>
        <v>114082</v>
      </c>
      <c r="E7" s="48">
        <f>IF(E6="","",E6+D7)</f>
        <v>174433</v>
      </c>
      <c r="F7" s="48">
        <f>IF(F6="","",F6+E7)</f>
        <v>232865</v>
      </c>
      <c r="G7" s="48">
        <f t="shared" ref="G7" si="0">IF(G6="","",G6+F7)</f>
        <v>287998</v>
      </c>
      <c r="H7" s="48" t="str">
        <f t="shared" ref="H7" si="1">IF(H6="","",H6+G7)</f>
        <v/>
      </c>
      <c r="I7" s="48" t="str">
        <f t="shared" ref="I7" si="2">IF(I6="","",I6+H7)</f>
        <v/>
      </c>
      <c r="J7" s="48" t="str">
        <f t="shared" ref="J7" si="3">IF(J6="","",J6+I7)</f>
        <v/>
      </c>
      <c r="K7" s="48" t="str">
        <f t="shared" ref="K7" si="4">IF(K6="","",K6+J7)</f>
        <v/>
      </c>
      <c r="L7" s="48" t="str">
        <f>IF(L6="","",L6+K7)</f>
        <v/>
      </c>
      <c r="M7" s="48" t="str">
        <f t="shared" ref="M7" si="5">IF(M6="","",M6+L7)</f>
        <v/>
      </c>
      <c r="N7" s="48" t="str">
        <f t="shared" ref="N7" si="6">IF(N6="","",N6+M7)</f>
        <v/>
      </c>
    </row>
    <row r="8" spans="2:14" x14ac:dyDescent="0.25"/>
    <row r="9" spans="2:14" x14ac:dyDescent="0.25">
      <c r="B9" s="23" t="s">
        <v>98</v>
      </c>
      <c r="I9" s="39"/>
    </row>
    <row r="10" spans="2:14" x14ac:dyDescent="0.25">
      <c r="B10" s="24" t="s">
        <v>0</v>
      </c>
      <c r="C10" s="25" t="s">
        <v>3</v>
      </c>
      <c r="D10" s="25" t="s">
        <v>4</v>
      </c>
      <c r="E10" s="25" t="s">
        <v>5</v>
      </c>
      <c r="F10" s="25" t="s">
        <v>6</v>
      </c>
      <c r="G10" s="25" t="s">
        <v>7</v>
      </c>
      <c r="H10" s="25" t="s">
        <v>8</v>
      </c>
      <c r="I10" s="25" t="s">
        <v>9</v>
      </c>
      <c r="J10" s="25" t="s">
        <v>10</v>
      </c>
      <c r="K10" s="25" t="s">
        <v>11</v>
      </c>
      <c r="L10" s="25" t="s">
        <v>12</v>
      </c>
      <c r="M10" s="25" t="s">
        <v>92</v>
      </c>
      <c r="N10" s="25" t="s">
        <v>14</v>
      </c>
    </row>
    <row r="11" spans="2:14" x14ac:dyDescent="0.25">
      <c r="B11" s="24" t="s">
        <v>1</v>
      </c>
      <c r="C11" s="70">
        <v>59942</v>
      </c>
      <c r="D11" s="70">
        <v>60264</v>
      </c>
      <c r="E11" s="70">
        <v>58491</v>
      </c>
      <c r="F11" s="70">
        <v>58927</v>
      </c>
      <c r="G11" s="70">
        <v>56912</v>
      </c>
      <c r="H11" s="70">
        <v>61795</v>
      </c>
      <c r="I11" s="70">
        <v>61475</v>
      </c>
      <c r="J11" s="71">
        <v>48906</v>
      </c>
      <c r="K11" s="71">
        <v>64311</v>
      </c>
      <c r="L11" s="70">
        <v>57359</v>
      </c>
      <c r="M11" s="70">
        <v>58518</v>
      </c>
      <c r="N11" s="70">
        <v>54678</v>
      </c>
    </row>
    <row r="12" spans="2:14" x14ac:dyDescent="0.25">
      <c r="B12" s="24" t="s">
        <v>2</v>
      </c>
      <c r="C12" s="48">
        <f>C11</f>
        <v>59942</v>
      </c>
      <c r="D12" s="48">
        <f>IF(D11="","",D11+C12)</f>
        <v>120206</v>
      </c>
      <c r="E12" s="48">
        <f t="shared" ref="E12:K12" si="7">IF(E11="","",E11+D12)</f>
        <v>178697</v>
      </c>
      <c r="F12" s="48">
        <f t="shared" si="7"/>
        <v>237624</v>
      </c>
      <c r="G12" s="48">
        <f t="shared" si="7"/>
        <v>294536</v>
      </c>
      <c r="H12" s="48">
        <f t="shared" si="7"/>
        <v>356331</v>
      </c>
      <c r="I12" s="48">
        <f t="shared" si="7"/>
        <v>417806</v>
      </c>
      <c r="J12" s="48">
        <f t="shared" si="7"/>
        <v>466712</v>
      </c>
      <c r="K12" s="48">
        <f t="shared" si="7"/>
        <v>531023</v>
      </c>
      <c r="L12" s="48">
        <f>IF(L11="","",L11+K12)</f>
        <v>588382</v>
      </c>
      <c r="M12" s="48">
        <f t="shared" ref="M12:N12" si="8">IF(M11="","",M11+L12)</f>
        <v>646900</v>
      </c>
      <c r="N12" s="48">
        <f t="shared" si="8"/>
        <v>701578</v>
      </c>
    </row>
    <row r="13" spans="2:14" x14ac:dyDescent="0.25">
      <c r="B13" s="82"/>
      <c r="C13" s="82"/>
      <c r="D13" s="82"/>
      <c r="E13" s="82"/>
      <c r="F13" s="82"/>
      <c r="G13" s="82"/>
      <c r="H13" s="82"/>
      <c r="I13" s="82"/>
      <c r="J13" s="82"/>
      <c r="K13" s="82"/>
      <c r="L13" s="82"/>
      <c r="M13" s="82"/>
      <c r="N13" s="82"/>
    </row>
    <row r="14" spans="2:14" x14ac:dyDescent="0.25">
      <c r="B14" s="23" t="s">
        <v>97</v>
      </c>
    </row>
    <row r="15" spans="2:14" x14ac:dyDescent="0.25">
      <c r="B15" s="24" t="s">
        <v>0</v>
      </c>
      <c r="C15" s="25" t="s">
        <v>3</v>
      </c>
      <c r="D15" s="25" t="s">
        <v>4</v>
      </c>
      <c r="E15" s="25" t="s">
        <v>5</v>
      </c>
      <c r="F15" s="25" t="s">
        <v>6</v>
      </c>
      <c r="G15" s="25" t="s">
        <v>7</v>
      </c>
      <c r="H15" s="25" t="s">
        <v>8</v>
      </c>
      <c r="I15" s="25" t="s">
        <v>9</v>
      </c>
      <c r="J15" s="25" t="s">
        <v>10</v>
      </c>
      <c r="K15" s="25" t="s">
        <v>11</v>
      </c>
      <c r="L15" s="25" t="s">
        <v>12</v>
      </c>
      <c r="M15" s="25" t="s">
        <v>92</v>
      </c>
      <c r="N15" s="25" t="s">
        <v>14</v>
      </c>
    </row>
    <row r="16" spans="2:14" x14ac:dyDescent="0.25">
      <c r="B16" s="24" t="s">
        <v>1</v>
      </c>
      <c r="C16" s="48">
        <v>65555</v>
      </c>
      <c r="D16" s="48">
        <v>69958</v>
      </c>
      <c r="E16" s="48">
        <v>65733</v>
      </c>
      <c r="F16" s="48">
        <v>68633</v>
      </c>
      <c r="G16" s="48">
        <v>66198</v>
      </c>
      <c r="H16" s="48">
        <v>67123</v>
      </c>
      <c r="I16" s="48">
        <v>69750</v>
      </c>
      <c r="J16" s="50">
        <v>57127</v>
      </c>
      <c r="K16" s="50">
        <v>65087</v>
      </c>
      <c r="L16" s="48">
        <v>61430</v>
      </c>
      <c r="M16" s="48">
        <v>67683</v>
      </c>
      <c r="N16" s="48">
        <v>51901</v>
      </c>
    </row>
    <row r="17" spans="2:14" x14ac:dyDescent="0.25">
      <c r="B17" s="24" t="s">
        <v>2</v>
      </c>
      <c r="C17" s="48">
        <f>C16</f>
        <v>65555</v>
      </c>
      <c r="D17" s="48">
        <f t="shared" ref="D17:F17" si="9">C17+D16</f>
        <v>135513</v>
      </c>
      <c r="E17" s="48">
        <f t="shared" si="9"/>
        <v>201246</v>
      </c>
      <c r="F17" s="48">
        <f t="shared" si="9"/>
        <v>269879</v>
      </c>
      <c r="G17" s="48">
        <f t="shared" ref="G17" si="10">F17+G16</f>
        <v>336077</v>
      </c>
      <c r="H17" s="48">
        <f t="shared" ref="H17:N17" si="11">G17+H16</f>
        <v>403200</v>
      </c>
      <c r="I17" s="48">
        <f t="shared" si="11"/>
        <v>472950</v>
      </c>
      <c r="J17" s="48">
        <f t="shared" si="11"/>
        <v>530077</v>
      </c>
      <c r="K17" s="48">
        <f t="shared" si="11"/>
        <v>595164</v>
      </c>
      <c r="L17" s="48">
        <f t="shared" si="11"/>
        <v>656594</v>
      </c>
      <c r="M17" s="48">
        <f t="shared" si="11"/>
        <v>724277</v>
      </c>
      <c r="N17" s="48">
        <f t="shared" si="11"/>
        <v>776178</v>
      </c>
    </row>
    <row r="18" spans="2:14" x14ac:dyDescent="0.25">
      <c r="B18" s="82"/>
      <c r="C18" s="82"/>
      <c r="D18" s="82"/>
      <c r="E18" s="82"/>
      <c r="F18" s="82"/>
      <c r="G18" s="82"/>
      <c r="H18" s="82"/>
      <c r="I18" s="82"/>
      <c r="J18" s="82"/>
      <c r="K18" s="82"/>
      <c r="L18" s="82"/>
      <c r="M18" s="82"/>
      <c r="N18" s="82"/>
    </row>
    <row r="19" spans="2:14" x14ac:dyDescent="0.25">
      <c r="B19" s="23" t="s">
        <v>96</v>
      </c>
    </row>
    <row r="20" spans="2:14" x14ac:dyDescent="0.25">
      <c r="B20" s="24" t="s">
        <v>0</v>
      </c>
      <c r="C20" s="25" t="s">
        <v>3</v>
      </c>
      <c r="D20" s="25" t="s">
        <v>4</v>
      </c>
      <c r="E20" s="25" t="s">
        <v>5</v>
      </c>
      <c r="F20" s="25" t="s">
        <v>6</v>
      </c>
      <c r="G20" s="25" t="s">
        <v>7</v>
      </c>
      <c r="H20" s="25" t="s">
        <v>8</v>
      </c>
      <c r="I20" s="25" t="s">
        <v>9</v>
      </c>
      <c r="J20" s="25" t="s">
        <v>10</v>
      </c>
      <c r="K20" s="25" t="s">
        <v>11</v>
      </c>
      <c r="L20" s="25" t="s">
        <v>12</v>
      </c>
      <c r="M20" s="25" t="s">
        <v>92</v>
      </c>
      <c r="N20" s="25" t="s">
        <v>14</v>
      </c>
    </row>
    <row r="21" spans="2:14" x14ac:dyDescent="0.25">
      <c r="B21" s="24" t="s">
        <v>1</v>
      </c>
      <c r="C21" s="48">
        <v>68600</v>
      </c>
      <c r="D21" s="48">
        <v>70433</v>
      </c>
      <c r="E21" s="48">
        <v>80627</v>
      </c>
      <c r="F21" s="48">
        <v>67852</v>
      </c>
      <c r="G21" s="48">
        <v>73089</v>
      </c>
      <c r="H21" s="48">
        <v>75285</v>
      </c>
      <c r="I21" s="48">
        <v>73188</v>
      </c>
      <c r="J21" s="50">
        <v>62603</v>
      </c>
      <c r="K21" s="48">
        <v>70399</v>
      </c>
      <c r="L21" s="48">
        <v>72265</v>
      </c>
      <c r="M21" s="48">
        <v>70736</v>
      </c>
      <c r="N21" s="48">
        <v>71519</v>
      </c>
    </row>
    <row r="22" spans="2:14" x14ac:dyDescent="0.25">
      <c r="B22" s="24" t="s">
        <v>2</v>
      </c>
      <c r="C22" s="48">
        <f>C21</f>
        <v>68600</v>
      </c>
      <c r="D22" s="48">
        <f t="shared" ref="D22:N22" si="12">C22+D21</f>
        <v>139033</v>
      </c>
      <c r="E22" s="48">
        <f t="shared" si="12"/>
        <v>219660</v>
      </c>
      <c r="F22" s="48">
        <f t="shared" si="12"/>
        <v>287512</v>
      </c>
      <c r="G22" s="48">
        <f t="shared" si="12"/>
        <v>360601</v>
      </c>
      <c r="H22" s="48">
        <f t="shared" si="12"/>
        <v>435886</v>
      </c>
      <c r="I22" s="48">
        <f t="shared" si="12"/>
        <v>509074</v>
      </c>
      <c r="J22" s="48">
        <f t="shared" si="12"/>
        <v>571677</v>
      </c>
      <c r="K22" s="48">
        <f t="shared" si="12"/>
        <v>642076</v>
      </c>
      <c r="L22" s="48">
        <f t="shared" si="12"/>
        <v>714341</v>
      </c>
      <c r="M22" s="48">
        <f t="shared" si="12"/>
        <v>785077</v>
      </c>
      <c r="N22" s="48">
        <f t="shared" si="12"/>
        <v>856596</v>
      </c>
    </row>
    <row r="23" spans="2:14" x14ac:dyDescent="0.25">
      <c r="B23" s="82"/>
      <c r="C23" s="82"/>
      <c r="D23" s="82"/>
      <c r="E23" s="82"/>
      <c r="F23" s="82"/>
      <c r="G23" s="82"/>
      <c r="H23" s="82"/>
      <c r="I23" s="82"/>
      <c r="J23" s="82"/>
      <c r="K23" s="82"/>
      <c r="L23" s="82"/>
      <c r="M23" s="82"/>
      <c r="N23" s="82"/>
    </row>
    <row r="24" spans="2:14" x14ac:dyDescent="0.25">
      <c r="B24" s="23" t="s">
        <v>91</v>
      </c>
    </row>
    <row r="25" spans="2:14" x14ac:dyDescent="0.25">
      <c r="B25" s="24" t="s">
        <v>0</v>
      </c>
      <c r="C25" s="25" t="s">
        <v>3</v>
      </c>
      <c r="D25" s="25" t="s">
        <v>4</v>
      </c>
      <c r="E25" s="25" t="s">
        <v>5</v>
      </c>
      <c r="F25" s="25" t="s">
        <v>6</v>
      </c>
      <c r="G25" s="25" t="s">
        <v>93</v>
      </c>
      <c r="H25" s="25" t="s">
        <v>95</v>
      </c>
      <c r="I25" s="25" t="s">
        <v>9</v>
      </c>
      <c r="J25" s="25" t="s">
        <v>10</v>
      </c>
      <c r="K25" s="25" t="s">
        <v>11</v>
      </c>
      <c r="L25" s="25" t="s">
        <v>12</v>
      </c>
      <c r="M25" s="25" t="s">
        <v>92</v>
      </c>
      <c r="N25" s="25" t="s">
        <v>14</v>
      </c>
    </row>
    <row r="26" spans="2:14" x14ac:dyDescent="0.25">
      <c r="B26" s="24" t="s">
        <v>1</v>
      </c>
      <c r="C26" s="48">
        <v>66150</v>
      </c>
      <c r="D26" s="48">
        <v>66625</v>
      </c>
      <c r="E26" s="48">
        <v>73510</v>
      </c>
      <c r="F26" s="48">
        <v>65417</v>
      </c>
      <c r="G26" s="48">
        <v>73754</v>
      </c>
      <c r="H26" s="48">
        <v>79649</v>
      </c>
      <c r="I26" s="48">
        <v>71124</v>
      </c>
      <c r="J26" s="50">
        <v>63890</v>
      </c>
      <c r="K26" s="48">
        <v>77385</v>
      </c>
      <c r="L26" s="48">
        <v>73822</v>
      </c>
      <c r="M26" s="48">
        <v>80982</v>
      </c>
      <c r="N26" s="48">
        <v>72339</v>
      </c>
    </row>
    <row r="27" spans="2:14" x14ac:dyDescent="0.25">
      <c r="B27" s="24" t="s">
        <v>2</v>
      </c>
      <c r="C27" s="48">
        <f>C26</f>
        <v>66150</v>
      </c>
      <c r="D27" s="48">
        <f t="shared" ref="D27:N27" si="13">C27+D26</f>
        <v>132775</v>
      </c>
      <c r="E27" s="48">
        <f t="shared" si="13"/>
        <v>206285</v>
      </c>
      <c r="F27" s="48">
        <f t="shared" si="13"/>
        <v>271702</v>
      </c>
      <c r="G27" s="48">
        <f t="shared" si="13"/>
        <v>345456</v>
      </c>
      <c r="H27" s="48">
        <f t="shared" si="13"/>
        <v>425105</v>
      </c>
      <c r="I27" s="48">
        <f t="shared" si="13"/>
        <v>496229</v>
      </c>
      <c r="J27" s="48">
        <f t="shared" si="13"/>
        <v>560119</v>
      </c>
      <c r="K27" s="48">
        <f t="shared" si="13"/>
        <v>637504</v>
      </c>
      <c r="L27" s="48">
        <f t="shared" si="13"/>
        <v>711326</v>
      </c>
      <c r="M27" s="48">
        <f t="shared" si="13"/>
        <v>792308</v>
      </c>
      <c r="N27" s="48">
        <f t="shared" si="13"/>
        <v>864647</v>
      </c>
    </row>
    <row r="28" spans="2:14" ht="30" customHeight="1" x14ac:dyDescent="0.25">
      <c r="B28" s="82" t="s">
        <v>89</v>
      </c>
      <c r="C28" s="82"/>
      <c r="D28" s="82"/>
      <c r="E28" s="82"/>
      <c r="F28" s="82"/>
      <c r="G28" s="82"/>
      <c r="H28" s="82"/>
      <c r="I28" s="82"/>
      <c r="J28" s="82"/>
      <c r="K28" s="82"/>
      <c r="L28" s="82"/>
      <c r="M28" s="82"/>
      <c r="N28" s="82"/>
    </row>
    <row r="29" spans="2:14" x14ac:dyDescent="0.25">
      <c r="B29" s="23" t="s">
        <v>84</v>
      </c>
    </row>
    <row r="30" spans="2:14" x14ac:dyDescent="0.25">
      <c r="B30" s="24" t="s">
        <v>0</v>
      </c>
      <c r="C30" s="25" t="s">
        <v>3</v>
      </c>
      <c r="D30" s="25" t="s">
        <v>4</v>
      </c>
      <c r="E30" s="25" t="s">
        <v>5</v>
      </c>
      <c r="F30" s="25" t="s">
        <v>6</v>
      </c>
      <c r="G30" s="25" t="s">
        <v>7</v>
      </c>
      <c r="H30" s="25" t="s">
        <v>8</v>
      </c>
      <c r="I30" s="25" t="s">
        <v>9</v>
      </c>
      <c r="J30" s="25" t="s">
        <v>10</v>
      </c>
      <c r="K30" s="25" t="s">
        <v>11</v>
      </c>
      <c r="L30" s="25" t="s">
        <v>12</v>
      </c>
      <c r="M30" s="25" t="s">
        <v>88</v>
      </c>
      <c r="N30" s="25" t="s">
        <v>14</v>
      </c>
    </row>
    <row r="31" spans="2:14" x14ac:dyDescent="0.25">
      <c r="B31" s="24" t="s">
        <v>1</v>
      </c>
      <c r="C31" s="48">
        <v>54114</v>
      </c>
      <c r="D31" s="48">
        <v>58798</v>
      </c>
      <c r="E31" s="48">
        <v>72386</v>
      </c>
      <c r="F31" s="48">
        <v>57352</v>
      </c>
      <c r="G31" s="48">
        <v>62311</v>
      </c>
      <c r="H31" s="48">
        <v>68823</v>
      </c>
      <c r="I31" s="48">
        <v>66573</v>
      </c>
      <c r="J31" s="50">
        <v>56263</v>
      </c>
      <c r="K31" s="48">
        <v>73775</v>
      </c>
      <c r="L31" s="48">
        <v>66913</v>
      </c>
      <c r="M31" s="48">
        <v>70497</v>
      </c>
      <c r="N31" s="48">
        <v>63904</v>
      </c>
    </row>
    <row r="32" spans="2:14" x14ac:dyDescent="0.25">
      <c r="B32" s="24" t="s">
        <v>2</v>
      </c>
      <c r="C32" s="48">
        <f>C31</f>
        <v>54114</v>
      </c>
      <c r="D32" s="48">
        <f t="shared" ref="D32:N32" si="14">C32+D31</f>
        <v>112912</v>
      </c>
      <c r="E32" s="48">
        <f t="shared" si="14"/>
        <v>185298</v>
      </c>
      <c r="F32" s="48">
        <f t="shared" si="14"/>
        <v>242650</v>
      </c>
      <c r="G32" s="48">
        <f t="shared" si="14"/>
        <v>304961</v>
      </c>
      <c r="H32" s="48">
        <f t="shared" si="14"/>
        <v>373784</v>
      </c>
      <c r="I32" s="48">
        <f t="shared" si="14"/>
        <v>440357</v>
      </c>
      <c r="J32" s="48">
        <f t="shared" si="14"/>
        <v>496620</v>
      </c>
      <c r="K32" s="48">
        <f t="shared" si="14"/>
        <v>570395</v>
      </c>
      <c r="L32" s="48">
        <f t="shared" si="14"/>
        <v>637308</v>
      </c>
      <c r="M32" s="48">
        <f t="shared" si="14"/>
        <v>707805</v>
      </c>
      <c r="N32" s="48">
        <f t="shared" si="14"/>
        <v>771709</v>
      </c>
    </row>
    <row r="33" spans="2:16" ht="30.75" customHeight="1" x14ac:dyDescent="0.25">
      <c r="B33" s="80" t="s">
        <v>89</v>
      </c>
      <c r="C33" s="81"/>
      <c r="D33" s="81"/>
      <c r="E33" s="81"/>
      <c r="F33" s="81"/>
      <c r="G33" s="81"/>
      <c r="H33" s="81"/>
      <c r="I33" s="81"/>
      <c r="J33" s="81"/>
      <c r="K33" s="81"/>
      <c r="L33" s="81"/>
      <c r="M33" s="81"/>
      <c r="N33" s="81"/>
    </row>
    <row r="34" spans="2:16" x14ac:dyDescent="0.25">
      <c r="B34" s="23" t="s">
        <v>48</v>
      </c>
    </row>
    <row r="35" spans="2:16" x14ac:dyDescent="0.25">
      <c r="B35" s="24" t="s">
        <v>0</v>
      </c>
      <c r="C35" s="25" t="s">
        <v>3</v>
      </c>
      <c r="D35" s="25" t="s">
        <v>4</v>
      </c>
      <c r="E35" s="25" t="s">
        <v>5</v>
      </c>
      <c r="F35" s="25" t="s">
        <v>6</v>
      </c>
      <c r="G35" s="25" t="s">
        <v>7</v>
      </c>
      <c r="H35" s="25" t="s">
        <v>8</v>
      </c>
      <c r="I35" s="25" t="s">
        <v>9</v>
      </c>
      <c r="J35" s="25" t="s">
        <v>10</v>
      </c>
      <c r="K35" s="25" t="s">
        <v>11</v>
      </c>
      <c r="L35" s="25" t="s">
        <v>12</v>
      </c>
      <c r="M35" s="25" t="s">
        <v>13</v>
      </c>
      <c r="N35" s="25" t="s">
        <v>14</v>
      </c>
    </row>
    <row r="36" spans="2:16" x14ac:dyDescent="0.25">
      <c r="B36" s="24" t="s">
        <v>1</v>
      </c>
      <c r="C36" s="48">
        <v>71017</v>
      </c>
      <c r="D36" s="48">
        <v>62515</v>
      </c>
      <c r="E36" s="48">
        <v>70985</v>
      </c>
      <c r="F36" s="48">
        <v>67779</v>
      </c>
      <c r="G36" s="48">
        <v>67366</v>
      </c>
      <c r="H36" s="48">
        <v>81138</v>
      </c>
      <c r="I36" s="48">
        <v>78065</v>
      </c>
      <c r="J36" s="50">
        <v>60231</v>
      </c>
      <c r="K36" s="48">
        <v>81399</v>
      </c>
      <c r="L36" s="48">
        <v>72873</v>
      </c>
      <c r="M36" s="48">
        <v>90998</v>
      </c>
      <c r="N36" s="48">
        <v>78876</v>
      </c>
    </row>
    <row r="37" spans="2:16" x14ac:dyDescent="0.25">
      <c r="B37" s="24" t="s">
        <v>2</v>
      </c>
      <c r="C37" s="51">
        <f>C36</f>
        <v>71017</v>
      </c>
      <c r="D37" s="48">
        <f>C37+D36</f>
        <v>133532</v>
      </c>
      <c r="E37" s="48">
        <f t="shared" ref="E37:J37" si="15">D37+E36</f>
        <v>204517</v>
      </c>
      <c r="F37" s="48">
        <f t="shared" si="15"/>
        <v>272296</v>
      </c>
      <c r="G37" s="48">
        <f t="shared" si="15"/>
        <v>339662</v>
      </c>
      <c r="H37" s="48">
        <f t="shared" si="15"/>
        <v>420800</v>
      </c>
      <c r="I37" s="48">
        <f t="shared" si="15"/>
        <v>498865</v>
      </c>
      <c r="J37" s="48">
        <f t="shared" si="15"/>
        <v>559096</v>
      </c>
      <c r="K37" s="48">
        <f>J37+K36</f>
        <v>640495</v>
      </c>
      <c r="L37" s="48">
        <f>K37+L36</f>
        <v>713368</v>
      </c>
      <c r="M37" s="48">
        <f>L37+M36</f>
        <v>804366</v>
      </c>
      <c r="N37" s="48">
        <f>M37+N36</f>
        <v>883242</v>
      </c>
    </row>
    <row r="38" spans="2:16" x14ac:dyDescent="0.25">
      <c r="B38" s="26"/>
      <c r="C38" s="27"/>
      <c r="D38" s="27"/>
      <c r="E38" s="28"/>
      <c r="F38" s="28"/>
      <c r="G38" s="28"/>
      <c r="H38" s="28"/>
      <c r="I38" s="28"/>
      <c r="J38" s="28"/>
      <c r="K38" s="28"/>
      <c r="L38" s="28"/>
      <c r="M38" s="28"/>
      <c r="N38" s="28"/>
    </row>
    <row r="39" spans="2:16" x14ac:dyDescent="0.25">
      <c r="B39" s="23" t="s">
        <v>15</v>
      </c>
      <c r="D39" s="28"/>
    </row>
    <row r="40" spans="2:16" x14ac:dyDescent="0.25">
      <c r="B40" s="24" t="s">
        <v>0</v>
      </c>
      <c r="C40" s="25" t="s">
        <v>3</v>
      </c>
      <c r="D40" s="25" t="s">
        <v>4</v>
      </c>
      <c r="E40" s="25" t="s">
        <v>5</v>
      </c>
      <c r="F40" s="25" t="s">
        <v>6</v>
      </c>
      <c r="G40" s="25" t="s">
        <v>7</v>
      </c>
      <c r="H40" s="25" t="s">
        <v>8</v>
      </c>
      <c r="I40" s="25" t="s">
        <v>9</v>
      </c>
      <c r="J40" s="25" t="s">
        <v>10</v>
      </c>
      <c r="K40" s="25" t="s">
        <v>11</v>
      </c>
      <c r="L40" s="25" t="s">
        <v>12</v>
      </c>
      <c r="M40" s="25" t="s">
        <v>13</v>
      </c>
      <c r="N40" s="25" t="s">
        <v>14</v>
      </c>
    </row>
    <row r="41" spans="2:16" x14ac:dyDescent="0.25">
      <c r="B41" s="24" t="s">
        <v>1</v>
      </c>
      <c r="C41" s="48">
        <v>64731</v>
      </c>
      <c r="D41" s="48">
        <v>66790</v>
      </c>
      <c r="E41" s="48">
        <v>64577</v>
      </c>
      <c r="F41" s="48">
        <v>64336</v>
      </c>
      <c r="G41" s="48">
        <v>65791</v>
      </c>
      <c r="H41" s="48">
        <v>68192</v>
      </c>
      <c r="I41" s="48">
        <v>71083</v>
      </c>
      <c r="J41" s="48">
        <v>57345</v>
      </c>
      <c r="K41" s="48">
        <v>72742</v>
      </c>
      <c r="L41" s="48">
        <v>69818</v>
      </c>
      <c r="M41" s="48">
        <v>69051</v>
      </c>
      <c r="N41" s="48">
        <v>62463</v>
      </c>
    </row>
    <row r="42" spans="2:16" x14ac:dyDescent="0.25">
      <c r="B42" s="24" t="s">
        <v>2</v>
      </c>
      <c r="C42" s="48">
        <f>C41</f>
        <v>64731</v>
      </c>
      <c r="D42" s="48">
        <f t="shared" ref="D42:N42" si="16">C42+D41</f>
        <v>131521</v>
      </c>
      <c r="E42" s="48">
        <f t="shared" si="16"/>
        <v>196098</v>
      </c>
      <c r="F42" s="48">
        <f t="shared" si="16"/>
        <v>260434</v>
      </c>
      <c r="G42" s="48">
        <f t="shared" si="16"/>
        <v>326225</v>
      </c>
      <c r="H42" s="48">
        <f t="shared" si="16"/>
        <v>394417</v>
      </c>
      <c r="I42" s="48">
        <f t="shared" si="16"/>
        <v>465500</v>
      </c>
      <c r="J42" s="48">
        <f t="shared" si="16"/>
        <v>522845</v>
      </c>
      <c r="K42" s="48">
        <f t="shared" si="16"/>
        <v>595587</v>
      </c>
      <c r="L42" s="48">
        <f t="shared" si="16"/>
        <v>665405</v>
      </c>
      <c r="M42" s="48">
        <f t="shared" si="16"/>
        <v>734456</v>
      </c>
      <c r="N42" s="48">
        <f t="shared" si="16"/>
        <v>796919</v>
      </c>
    </row>
    <row r="43" spans="2:16" x14ac:dyDescent="0.25">
      <c r="B43" s="26"/>
      <c r="C43" s="28"/>
      <c r="D43" s="28"/>
      <c r="E43" s="28"/>
      <c r="F43" s="28"/>
      <c r="G43" s="28"/>
      <c r="H43" s="28"/>
      <c r="I43" s="28"/>
      <c r="J43" s="28"/>
      <c r="K43" s="28"/>
      <c r="L43" s="28"/>
      <c r="M43" s="28"/>
      <c r="N43" s="28"/>
    </row>
    <row r="44" spans="2:16" x14ac:dyDescent="0.25">
      <c r="B44" s="23" t="s">
        <v>16</v>
      </c>
      <c r="C44" s="29"/>
      <c r="D44" s="29"/>
      <c r="E44" s="29"/>
      <c r="F44" s="29"/>
      <c r="G44" s="29"/>
      <c r="H44" s="29"/>
      <c r="I44" s="29"/>
      <c r="J44" s="29"/>
      <c r="K44" s="29"/>
      <c r="L44" s="29"/>
      <c r="M44" s="29"/>
      <c r="N44" s="29"/>
    </row>
    <row r="45" spans="2:16" x14ac:dyDescent="0.25">
      <c r="B45" s="24" t="s">
        <v>0</v>
      </c>
      <c r="C45" s="25" t="s">
        <v>3</v>
      </c>
      <c r="D45" s="25" t="s">
        <v>4</v>
      </c>
      <c r="E45" s="25" t="s">
        <v>5</v>
      </c>
      <c r="F45" s="25" t="s">
        <v>6</v>
      </c>
      <c r="G45" s="25" t="s">
        <v>7</v>
      </c>
      <c r="H45" s="25" t="s">
        <v>8</v>
      </c>
      <c r="I45" s="25" t="s">
        <v>9</v>
      </c>
      <c r="J45" s="25" t="s">
        <v>10</v>
      </c>
      <c r="K45" s="25" t="s">
        <v>11</v>
      </c>
      <c r="L45" s="25" t="s">
        <v>12</v>
      </c>
      <c r="M45" s="25" t="s">
        <v>13</v>
      </c>
      <c r="N45" s="25" t="s">
        <v>14</v>
      </c>
    </row>
    <row r="46" spans="2:16" x14ac:dyDescent="0.25">
      <c r="B46" s="24" t="s">
        <v>1</v>
      </c>
      <c r="C46" s="48">
        <v>10548</v>
      </c>
      <c r="D46" s="48">
        <v>38455</v>
      </c>
      <c r="E46" s="48">
        <v>47992</v>
      </c>
      <c r="F46" s="48">
        <v>49595</v>
      </c>
      <c r="G46" s="48">
        <v>56933</v>
      </c>
      <c r="H46" s="48">
        <v>57973</v>
      </c>
      <c r="I46" s="48">
        <v>65293</v>
      </c>
      <c r="J46" s="48">
        <v>51778</v>
      </c>
      <c r="K46" s="48">
        <v>66405</v>
      </c>
      <c r="L46" s="48">
        <v>63222</v>
      </c>
      <c r="M46" s="48">
        <v>67679</v>
      </c>
      <c r="N46" s="48">
        <v>54197</v>
      </c>
    </row>
    <row r="47" spans="2:16" x14ac:dyDescent="0.25">
      <c r="B47" s="24" t="s">
        <v>2</v>
      </c>
      <c r="C47" s="48">
        <f>C46</f>
        <v>10548</v>
      </c>
      <c r="D47" s="48">
        <f>C47+D46</f>
        <v>49003</v>
      </c>
      <c r="E47" s="48">
        <f t="shared" ref="E47:N47" si="17">D47+E46</f>
        <v>96995</v>
      </c>
      <c r="F47" s="48">
        <f t="shared" si="17"/>
        <v>146590</v>
      </c>
      <c r="G47" s="48">
        <f t="shared" si="17"/>
        <v>203523</v>
      </c>
      <c r="H47" s="48">
        <f t="shared" si="17"/>
        <v>261496</v>
      </c>
      <c r="I47" s="48">
        <f t="shared" si="17"/>
        <v>326789</v>
      </c>
      <c r="J47" s="48">
        <f t="shared" si="17"/>
        <v>378567</v>
      </c>
      <c r="K47" s="48">
        <f t="shared" si="17"/>
        <v>444972</v>
      </c>
      <c r="L47" s="48">
        <f t="shared" si="17"/>
        <v>508194</v>
      </c>
      <c r="M47" s="49">
        <f t="shared" si="17"/>
        <v>575873</v>
      </c>
      <c r="N47" s="48">
        <f t="shared" si="17"/>
        <v>630070</v>
      </c>
      <c r="O47" s="30"/>
      <c r="P47" s="26"/>
    </row>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row r="67" spans="2:16" x14ac:dyDescent="0.25"/>
    <row r="68" spans="2:16" x14ac:dyDescent="0.25"/>
    <row r="69" spans="2:16" x14ac:dyDescent="0.25"/>
    <row r="70" spans="2:16" x14ac:dyDescent="0.25"/>
    <row r="71" spans="2:16" x14ac:dyDescent="0.25">
      <c r="B71" s="23" t="s">
        <v>43</v>
      </c>
      <c r="C71" s="29"/>
      <c r="D71" s="29"/>
      <c r="E71" s="29"/>
      <c r="F71" s="29"/>
      <c r="G71" s="29"/>
      <c r="H71" s="29"/>
      <c r="I71" s="29"/>
      <c r="J71" s="29"/>
      <c r="K71" s="29"/>
      <c r="L71" s="29"/>
      <c r="M71" s="29"/>
      <c r="N71" s="29"/>
    </row>
    <row r="72" spans="2:16" x14ac:dyDescent="0.25">
      <c r="B72" s="43" t="s">
        <v>0</v>
      </c>
      <c r="C72" s="42" t="s">
        <v>8</v>
      </c>
      <c r="D72" s="42" t="s">
        <v>9</v>
      </c>
      <c r="E72" s="42" t="s">
        <v>10</v>
      </c>
      <c r="F72" s="42" t="s">
        <v>11</v>
      </c>
      <c r="G72" s="42" t="s">
        <v>12</v>
      </c>
      <c r="H72" s="42" t="s">
        <v>92</v>
      </c>
      <c r="I72" s="42" t="s">
        <v>14</v>
      </c>
      <c r="J72" s="42" t="s">
        <v>3</v>
      </c>
      <c r="K72" s="42" t="s">
        <v>4</v>
      </c>
      <c r="L72" s="42" t="s">
        <v>5</v>
      </c>
      <c r="M72" s="42" t="s">
        <v>6</v>
      </c>
      <c r="N72" s="42" t="s">
        <v>111</v>
      </c>
    </row>
    <row r="73" spans="2:16" x14ac:dyDescent="0.25">
      <c r="B73" s="43" t="s">
        <v>1</v>
      </c>
      <c r="C73" s="46">
        <f>H11</f>
        <v>61795</v>
      </c>
      <c r="D73" s="46">
        <f t="shared" ref="D73:I73" si="18">I11</f>
        <v>61475</v>
      </c>
      <c r="E73" s="46">
        <f t="shared" si="18"/>
        <v>48906</v>
      </c>
      <c r="F73" s="46">
        <f t="shared" si="18"/>
        <v>64311</v>
      </c>
      <c r="G73" s="46">
        <f t="shared" si="18"/>
        <v>57359</v>
      </c>
      <c r="H73" s="46">
        <f t="shared" si="18"/>
        <v>58518</v>
      </c>
      <c r="I73" s="46">
        <f t="shared" si="18"/>
        <v>54678</v>
      </c>
      <c r="J73" s="46">
        <f>C6</f>
        <v>59417</v>
      </c>
      <c r="K73" s="46">
        <f t="shared" ref="K73:N73" si="19">D6</f>
        <v>54665</v>
      </c>
      <c r="L73" s="46">
        <f t="shared" si="19"/>
        <v>60351</v>
      </c>
      <c r="M73" s="46">
        <f t="shared" si="19"/>
        <v>58432</v>
      </c>
      <c r="N73" s="46">
        <f t="shared" si="19"/>
        <v>55133</v>
      </c>
    </row>
    <row r="74" spans="2:16" ht="30" customHeight="1" x14ac:dyDescent="0.25">
      <c r="B74" s="44" t="s">
        <v>44</v>
      </c>
      <c r="C74" s="47">
        <f>SUM(C11:H11,I16:N16)</f>
        <v>729309</v>
      </c>
      <c r="D74" s="47">
        <f>SUM(C11:I11,J16:N16)</f>
        <v>721034</v>
      </c>
      <c r="E74" s="47">
        <f>SUM(C11:J11,K16:N16)</f>
        <v>712813</v>
      </c>
      <c r="F74" s="47">
        <f>SUM(C11:K11,L16:N16)</f>
        <v>712037</v>
      </c>
      <c r="G74" s="47">
        <f>SUM(C11:L11,M16:N16)</f>
        <v>707966</v>
      </c>
      <c r="H74" s="47">
        <f>SUM(C11:M11,N16)</f>
        <v>698801</v>
      </c>
      <c r="I74" s="47">
        <f>SUM(C11:N11)</f>
        <v>701578</v>
      </c>
      <c r="J74" s="47">
        <f>SUM(C6,D11:N11)</f>
        <v>701053</v>
      </c>
      <c r="K74" s="47">
        <f>SUM(C6:D6,E11:N11)</f>
        <v>695454</v>
      </c>
      <c r="L74" s="47">
        <f>SUM(C6:E6,F11:N11)</f>
        <v>697314</v>
      </c>
      <c r="M74" s="47">
        <f>SUM(C6:F6,G11:N11)</f>
        <v>696819</v>
      </c>
      <c r="N74" s="47">
        <f>SUM(C6:G6,H11:N11)</f>
        <v>695040</v>
      </c>
      <c r="O74" s="30"/>
      <c r="P74" s="26"/>
    </row>
    <row r="75" spans="2:16" x14ac:dyDescent="0.25"/>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2" x14ac:dyDescent="0.25"/>
    <row r="98" spans="1:2" x14ac:dyDescent="0.25"/>
    <row r="99" spans="1:2" x14ac:dyDescent="0.25"/>
    <row r="100" spans="1:2" x14ac:dyDescent="0.25"/>
    <row r="101" spans="1:2" x14ac:dyDescent="0.25">
      <c r="A101" s="23" t="s">
        <v>50</v>
      </c>
    </row>
    <row r="102" spans="1:2" x14ac:dyDescent="0.25">
      <c r="A102" s="21">
        <v>1</v>
      </c>
      <c r="B102" s="32" t="s">
        <v>51</v>
      </c>
    </row>
    <row r="103" spans="1:2" x14ac:dyDescent="0.25">
      <c r="A103" s="21">
        <v>2</v>
      </c>
      <c r="B103" s="32" t="s">
        <v>52</v>
      </c>
    </row>
    <row r="104" spans="1:2" x14ac:dyDescent="0.25"/>
  </sheetData>
  <mergeCells count="5">
    <mergeCell ref="B33:N33"/>
    <mergeCell ref="B28:N28"/>
    <mergeCell ref="B23:N23"/>
    <mergeCell ref="B18:N18"/>
    <mergeCell ref="B13:N13"/>
  </mergeCells>
  <pageMargins left="0.74803149606299213" right="0.74803149606299213" top="0.98425196850393704" bottom="0.98425196850393704" header="0.51181102362204722" footer="0.51181102362204722"/>
  <pageSetup scale="51" orientation="portrait" r:id="rId1"/>
  <headerFooter alignWithMargins="0">
    <oddFooter>&amp;LRTA Portal MI&amp;R&amp;P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Normal="100" workbookViewId="0"/>
  </sheetViews>
  <sheetFormatPr defaultColWidth="0" defaultRowHeight="15" zeroHeight="1" x14ac:dyDescent="0.25"/>
  <cols>
    <col min="1" max="1" width="2.85546875" style="21" customWidth="1"/>
    <col min="2" max="14" width="9" style="21" customWidth="1"/>
    <col min="15" max="15" width="4.85546875" style="21" customWidth="1"/>
    <col min="16" max="16" width="0" style="21" hidden="1" customWidth="1"/>
    <col min="17" max="16384" width="9.140625" style="21" hidden="1"/>
  </cols>
  <sheetData>
    <row r="1" spans="1:15" x14ac:dyDescent="0.25">
      <c r="B1" s="39"/>
      <c r="C1" s="39"/>
      <c r="D1" s="39"/>
      <c r="E1" s="39"/>
      <c r="F1" s="39"/>
      <c r="G1" s="39"/>
      <c r="H1" s="39"/>
      <c r="I1" s="39"/>
      <c r="J1" s="39"/>
      <c r="K1" s="39"/>
      <c r="L1" s="39"/>
      <c r="M1" s="39"/>
      <c r="N1" s="39"/>
    </row>
    <row r="2" spans="1:15" x14ac:dyDescent="0.25">
      <c r="B2" s="55" t="s">
        <v>64</v>
      </c>
      <c r="C2" s="39"/>
      <c r="D2" s="39"/>
      <c r="E2" s="39"/>
      <c r="F2" s="39"/>
      <c r="G2" s="39"/>
      <c r="H2" s="39"/>
      <c r="I2" s="39"/>
      <c r="J2" s="39"/>
      <c r="K2" s="39"/>
      <c r="L2" s="39"/>
      <c r="M2" s="39"/>
      <c r="N2" s="39"/>
    </row>
    <row r="3" spans="1:15" x14ac:dyDescent="0.25">
      <c r="B3" s="39"/>
      <c r="C3" s="39"/>
      <c r="D3" s="39"/>
      <c r="E3" s="39"/>
      <c r="F3" s="39"/>
      <c r="G3" s="39"/>
      <c r="H3" s="39"/>
      <c r="I3" s="39"/>
      <c r="J3" s="39"/>
      <c r="K3" s="39"/>
      <c r="L3" s="39"/>
      <c r="M3" s="39"/>
      <c r="N3" s="39"/>
    </row>
    <row r="4" spans="1:15" s="41" customFormat="1" x14ac:dyDescent="0.25">
      <c r="A4" s="45"/>
      <c r="B4" s="56" t="s">
        <v>110</v>
      </c>
      <c r="C4" s="39"/>
      <c r="D4" s="39"/>
      <c r="E4" s="39"/>
      <c r="F4" s="39"/>
      <c r="G4" s="39"/>
      <c r="H4" s="39"/>
      <c r="I4" s="39"/>
      <c r="J4" s="39"/>
      <c r="K4" s="39"/>
      <c r="L4" s="39"/>
      <c r="M4" s="39"/>
      <c r="N4" s="39"/>
      <c r="O4" s="45"/>
    </row>
    <row r="5" spans="1:15" s="41" customFormat="1" x14ac:dyDescent="0.25">
      <c r="A5" s="45"/>
      <c r="B5" s="57" t="s">
        <v>0</v>
      </c>
      <c r="C5" s="58" t="s">
        <v>3</v>
      </c>
      <c r="D5" s="58" t="s">
        <v>4</v>
      </c>
      <c r="E5" s="58" t="s">
        <v>5</v>
      </c>
      <c r="F5" s="58" t="s">
        <v>6</v>
      </c>
      <c r="G5" s="58" t="s">
        <v>7</v>
      </c>
      <c r="H5" s="58" t="s">
        <v>8</v>
      </c>
      <c r="I5" s="58" t="s">
        <v>9</v>
      </c>
      <c r="J5" s="58" t="s">
        <v>10</v>
      </c>
      <c r="K5" s="58" t="s">
        <v>11</v>
      </c>
      <c r="L5" s="58" t="s">
        <v>12</v>
      </c>
      <c r="M5" s="58" t="s">
        <v>92</v>
      </c>
      <c r="N5" s="58" t="s">
        <v>14</v>
      </c>
      <c r="O5" s="21"/>
    </row>
    <row r="6" spans="1:15" s="41" customFormat="1" x14ac:dyDescent="0.25">
      <c r="A6" s="45"/>
      <c r="B6" s="57" t="s">
        <v>1</v>
      </c>
      <c r="C6" s="48">
        <v>12477</v>
      </c>
      <c r="D6" s="48">
        <v>13928</v>
      </c>
      <c r="E6" s="48">
        <v>12678</v>
      </c>
      <c r="F6" s="48">
        <v>12535</v>
      </c>
      <c r="G6" s="48">
        <v>10917</v>
      </c>
      <c r="H6" s="48"/>
      <c r="I6" s="48"/>
      <c r="J6" s="50"/>
      <c r="K6" s="50"/>
      <c r="L6" s="48"/>
      <c r="M6" s="48"/>
      <c r="N6" s="48"/>
      <c r="O6" s="21"/>
    </row>
    <row r="7" spans="1:15" s="41" customFormat="1" x14ac:dyDescent="0.25">
      <c r="A7" s="45"/>
      <c r="B7" s="57" t="s">
        <v>2</v>
      </c>
      <c r="C7" s="48">
        <f>C6</f>
        <v>12477</v>
      </c>
      <c r="D7" s="48">
        <f>IF(D6="","",D6+C7)</f>
        <v>26405</v>
      </c>
      <c r="E7" s="48">
        <f t="shared" ref="E7" si="0">IF(E6="","",E6+D7)</f>
        <v>39083</v>
      </c>
      <c r="F7" s="48">
        <f t="shared" ref="F7" si="1">IF(F6="","",F6+E7)</f>
        <v>51618</v>
      </c>
      <c r="G7" s="48">
        <f t="shared" ref="G7" si="2">IF(G6="","",G6+F7)</f>
        <v>62535</v>
      </c>
      <c r="H7" s="48" t="str">
        <f t="shared" ref="H7" si="3">IF(H6="","",H6+G7)</f>
        <v/>
      </c>
      <c r="I7" s="48" t="str">
        <f t="shared" ref="I7" si="4">IF(I6="","",I6+H7)</f>
        <v/>
      </c>
      <c r="J7" s="48" t="str">
        <f t="shared" ref="J7" si="5">IF(J6="","",J6+I7)</f>
        <v/>
      </c>
      <c r="K7" s="48" t="str">
        <f t="shared" ref="K7" si="6">IF(K6="","",K6+J7)</f>
        <v/>
      </c>
      <c r="L7" s="48" t="str">
        <f>IF(L6="","",L6+K7)</f>
        <v/>
      </c>
      <c r="M7" s="48" t="str">
        <f t="shared" ref="M7" si="7">IF(M6="","",M6+L7)</f>
        <v/>
      </c>
      <c r="N7" s="48" t="str">
        <f t="shared" ref="N7" si="8">IF(N6="","",N6+M7)</f>
        <v/>
      </c>
      <c r="O7" s="21"/>
    </row>
    <row r="8" spans="1:15" x14ac:dyDescent="0.25">
      <c r="B8" s="39"/>
      <c r="C8" s="39"/>
      <c r="D8" s="39"/>
      <c r="E8" s="39"/>
      <c r="F8" s="39"/>
      <c r="G8" s="39"/>
      <c r="H8" s="39"/>
      <c r="I8" s="39"/>
      <c r="J8" s="39"/>
      <c r="K8" s="39"/>
      <c r="L8" s="39"/>
      <c r="M8" s="39"/>
      <c r="N8" s="39"/>
    </row>
    <row r="9" spans="1:15" x14ac:dyDescent="0.25">
      <c r="B9" s="56" t="s">
        <v>98</v>
      </c>
      <c r="C9" s="39"/>
      <c r="D9" s="39"/>
      <c r="E9" s="39"/>
      <c r="F9" s="39"/>
      <c r="G9" s="39"/>
      <c r="H9" s="39"/>
      <c r="I9" s="39"/>
      <c r="J9" s="39"/>
      <c r="K9" s="39"/>
      <c r="L9" s="39"/>
      <c r="M9" s="39"/>
      <c r="N9" s="39"/>
    </row>
    <row r="10" spans="1:15" x14ac:dyDescent="0.25">
      <c r="B10" s="57" t="s">
        <v>0</v>
      </c>
      <c r="C10" s="58" t="s">
        <v>3</v>
      </c>
      <c r="D10" s="58" t="s">
        <v>4</v>
      </c>
      <c r="E10" s="58" t="s">
        <v>5</v>
      </c>
      <c r="F10" s="58" t="s">
        <v>6</v>
      </c>
      <c r="G10" s="58" t="s">
        <v>7</v>
      </c>
      <c r="H10" s="58" t="s">
        <v>8</v>
      </c>
      <c r="I10" s="58" t="s">
        <v>9</v>
      </c>
      <c r="J10" s="58" t="s">
        <v>10</v>
      </c>
      <c r="K10" s="58" t="s">
        <v>11</v>
      </c>
      <c r="L10" s="58" t="s">
        <v>12</v>
      </c>
      <c r="M10" s="58" t="s">
        <v>92</v>
      </c>
      <c r="N10" s="58" t="s">
        <v>14</v>
      </c>
    </row>
    <row r="11" spans="1:15" x14ac:dyDescent="0.25">
      <c r="B11" s="57" t="s">
        <v>1</v>
      </c>
      <c r="C11" s="48">
        <v>14513</v>
      </c>
      <c r="D11" s="48">
        <v>14273</v>
      </c>
      <c r="E11" s="48">
        <v>13459</v>
      </c>
      <c r="F11" s="48">
        <v>14398</v>
      </c>
      <c r="G11" s="48">
        <v>12920</v>
      </c>
      <c r="H11" s="48">
        <v>13796</v>
      </c>
      <c r="I11" s="48">
        <v>13122</v>
      </c>
      <c r="J11" s="50">
        <v>11623</v>
      </c>
      <c r="K11" s="50">
        <v>12863</v>
      </c>
      <c r="L11" s="48">
        <v>12337</v>
      </c>
      <c r="M11" s="48">
        <v>12683</v>
      </c>
      <c r="N11" s="48">
        <v>11912</v>
      </c>
    </row>
    <row r="12" spans="1:15" x14ac:dyDescent="0.25">
      <c r="B12" s="57" t="s">
        <v>2</v>
      </c>
      <c r="C12" s="48">
        <f>C11</f>
        <v>14513</v>
      </c>
      <c r="D12" s="48">
        <f t="shared" ref="D12:K12" si="9">IF(D11="","",D11+C12)</f>
        <v>28786</v>
      </c>
      <c r="E12" s="48">
        <f t="shared" si="9"/>
        <v>42245</v>
      </c>
      <c r="F12" s="48">
        <f t="shared" si="9"/>
        <v>56643</v>
      </c>
      <c r="G12" s="48">
        <f t="shared" si="9"/>
        <v>69563</v>
      </c>
      <c r="H12" s="48">
        <f t="shared" si="9"/>
        <v>83359</v>
      </c>
      <c r="I12" s="48">
        <f t="shared" si="9"/>
        <v>96481</v>
      </c>
      <c r="J12" s="48">
        <f t="shared" si="9"/>
        <v>108104</v>
      </c>
      <c r="K12" s="48">
        <f t="shared" si="9"/>
        <v>120967</v>
      </c>
      <c r="L12" s="48">
        <f>IF(L11="","",L11+K12)</f>
        <v>133304</v>
      </c>
      <c r="M12" s="48">
        <f t="shared" ref="M12:N12" si="10">IF(M11="","",M11+L12)</f>
        <v>145987</v>
      </c>
      <c r="N12" s="48">
        <f t="shared" si="10"/>
        <v>157899</v>
      </c>
    </row>
    <row r="13" spans="1:15" x14ac:dyDescent="0.25">
      <c r="B13" s="83"/>
      <c r="C13" s="83"/>
      <c r="D13" s="83"/>
      <c r="E13" s="83"/>
      <c r="F13" s="83"/>
      <c r="G13" s="83"/>
      <c r="H13" s="83"/>
      <c r="I13" s="83"/>
      <c r="J13" s="83"/>
      <c r="K13" s="83"/>
      <c r="L13" s="83"/>
      <c r="M13" s="83"/>
      <c r="N13" s="83"/>
    </row>
    <row r="14" spans="1:15" x14ac:dyDescent="0.25">
      <c r="B14" s="56" t="s">
        <v>97</v>
      </c>
      <c r="C14" s="39"/>
      <c r="D14" s="39"/>
      <c r="E14" s="39"/>
      <c r="F14" s="39"/>
      <c r="G14" s="39"/>
      <c r="H14" s="39"/>
      <c r="I14" s="39"/>
      <c r="J14" s="39"/>
      <c r="K14" s="39"/>
      <c r="L14" s="39"/>
      <c r="M14" s="39"/>
      <c r="N14" s="39"/>
    </row>
    <row r="15" spans="1:15" x14ac:dyDescent="0.25">
      <c r="B15" s="57" t="s">
        <v>0</v>
      </c>
      <c r="C15" s="58" t="s">
        <v>3</v>
      </c>
      <c r="D15" s="58" t="s">
        <v>4</v>
      </c>
      <c r="E15" s="58" t="s">
        <v>5</v>
      </c>
      <c r="F15" s="58" t="s">
        <v>6</v>
      </c>
      <c r="G15" s="58" t="s">
        <v>7</v>
      </c>
      <c r="H15" s="58" t="s">
        <v>8</v>
      </c>
      <c r="I15" s="58" t="s">
        <v>9</v>
      </c>
      <c r="J15" s="58" t="s">
        <v>10</v>
      </c>
      <c r="K15" s="58" t="s">
        <v>11</v>
      </c>
      <c r="L15" s="58" t="s">
        <v>12</v>
      </c>
      <c r="M15" s="58" t="s">
        <v>92</v>
      </c>
      <c r="N15" s="58" t="s">
        <v>14</v>
      </c>
    </row>
    <row r="16" spans="1:15" x14ac:dyDescent="0.25">
      <c r="B16" s="57" t="s">
        <v>1</v>
      </c>
      <c r="C16" s="48">
        <v>17044</v>
      </c>
      <c r="D16" s="48">
        <v>17982</v>
      </c>
      <c r="E16" s="48">
        <v>16399</v>
      </c>
      <c r="F16" s="48">
        <v>17441</v>
      </c>
      <c r="G16" s="48">
        <v>16545</v>
      </c>
      <c r="H16" s="48">
        <v>15788</v>
      </c>
      <c r="I16" s="48">
        <v>17288</v>
      </c>
      <c r="J16" s="50">
        <v>15636</v>
      </c>
      <c r="K16" s="50">
        <v>15429</v>
      </c>
      <c r="L16" s="48">
        <v>15146</v>
      </c>
      <c r="M16" s="48">
        <v>16901</v>
      </c>
      <c r="N16" s="48">
        <v>12534</v>
      </c>
    </row>
    <row r="17" spans="2:14" x14ac:dyDescent="0.25">
      <c r="B17" s="57" t="s">
        <v>2</v>
      </c>
      <c r="C17" s="48">
        <f>C16</f>
        <v>17044</v>
      </c>
      <c r="D17" s="48">
        <f t="shared" ref="D17:N17" si="11">C17+D16</f>
        <v>35026</v>
      </c>
      <c r="E17" s="48">
        <f t="shared" si="11"/>
        <v>51425</v>
      </c>
      <c r="F17" s="48">
        <f t="shared" si="11"/>
        <v>68866</v>
      </c>
      <c r="G17" s="48">
        <f t="shared" si="11"/>
        <v>85411</v>
      </c>
      <c r="H17" s="48">
        <f t="shared" si="11"/>
        <v>101199</v>
      </c>
      <c r="I17" s="48">
        <f t="shared" si="11"/>
        <v>118487</v>
      </c>
      <c r="J17" s="48">
        <f t="shared" si="11"/>
        <v>134123</v>
      </c>
      <c r="K17" s="48">
        <f t="shared" si="11"/>
        <v>149552</v>
      </c>
      <c r="L17" s="48">
        <f t="shared" si="11"/>
        <v>164698</v>
      </c>
      <c r="M17" s="48">
        <f t="shared" si="11"/>
        <v>181599</v>
      </c>
      <c r="N17" s="48">
        <f t="shared" si="11"/>
        <v>194133</v>
      </c>
    </row>
    <row r="18" spans="2:14" x14ac:dyDescent="0.25">
      <c r="B18" s="83"/>
      <c r="C18" s="83"/>
      <c r="D18" s="83"/>
      <c r="E18" s="83"/>
      <c r="F18" s="83"/>
      <c r="G18" s="83"/>
      <c r="H18" s="83"/>
      <c r="I18" s="83"/>
      <c r="J18" s="83"/>
      <c r="K18" s="83"/>
      <c r="L18" s="83"/>
      <c r="M18" s="83"/>
      <c r="N18" s="83"/>
    </row>
    <row r="19" spans="2:14" x14ac:dyDescent="0.25">
      <c r="B19" s="56" t="s">
        <v>96</v>
      </c>
      <c r="C19" s="39"/>
      <c r="D19" s="39"/>
      <c r="E19" s="39"/>
      <c r="F19" s="39"/>
      <c r="G19" s="39"/>
      <c r="H19" s="39"/>
      <c r="I19" s="39"/>
      <c r="J19" s="39"/>
      <c r="K19" s="39"/>
      <c r="L19" s="39"/>
      <c r="M19" s="39"/>
      <c r="N19" s="39"/>
    </row>
    <row r="20" spans="2:14" x14ac:dyDescent="0.25">
      <c r="B20" s="57" t="s">
        <v>0</v>
      </c>
      <c r="C20" s="58" t="s">
        <v>3</v>
      </c>
      <c r="D20" s="58" t="s">
        <v>4</v>
      </c>
      <c r="E20" s="58" t="s">
        <v>5</v>
      </c>
      <c r="F20" s="58" t="s">
        <v>6</v>
      </c>
      <c r="G20" s="58" t="s">
        <v>7</v>
      </c>
      <c r="H20" s="58" t="s">
        <v>8</v>
      </c>
      <c r="I20" s="58" t="s">
        <v>9</v>
      </c>
      <c r="J20" s="58" t="s">
        <v>10</v>
      </c>
      <c r="K20" s="58" t="s">
        <v>11</v>
      </c>
      <c r="L20" s="58" t="s">
        <v>12</v>
      </c>
      <c r="M20" s="58" t="s">
        <v>13</v>
      </c>
      <c r="N20" s="58" t="s">
        <v>14</v>
      </c>
    </row>
    <row r="21" spans="2:14" x14ac:dyDescent="0.25">
      <c r="B21" s="57" t="s">
        <v>1</v>
      </c>
      <c r="C21" s="51">
        <v>16848</v>
      </c>
      <c r="D21" s="51">
        <v>18770</v>
      </c>
      <c r="E21" s="51">
        <v>20367</v>
      </c>
      <c r="F21" s="51">
        <v>17217</v>
      </c>
      <c r="G21" s="48">
        <v>18397</v>
      </c>
      <c r="H21" s="48">
        <v>18162</v>
      </c>
      <c r="I21" s="48">
        <v>18093</v>
      </c>
      <c r="J21" s="48">
        <v>18031</v>
      </c>
      <c r="K21" s="48">
        <v>15017</v>
      </c>
      <c r="L21" s="48">
        <v>17856</v>
      </c>
      <c r="M21" s="48">
        <v>17356</v>
      </c>
      <c r="N21" s="48">
        <v>17108</v>
      </c>
    </row>
    <row r="22" spans="2:14" x14ac:dyDescent="0.25">
      <c r="B22" s="57" t="s">
        <v>2</v>
      </c>
      <c r="C22" s="51">
        <f>C21</f>
        <v>16848</v>
      </c>
      <c r="D22" s="48">
        <f t="shared" ref="D22:F22" si="12">C22+D21</f>
        <v>35618</v>
      </c>
      <c r="E22" s="48">
        <f t="shared" si="12"/>
        <v>55985</v>
      </c>
      <c r="F22" s="48">
        <f t="shared" si="12"/>
        <v>73202</v>
      </c>
      <c r="G22" s="48">
        <f t="shared" ref="G22:N22" si="13">F22+G21</f>
        <v>91599</v>
      </c>
      <c r="H22" s="48">
        <f t="shared" si="13"/>
        <v>109761</v>
      </c>
      <c r="I22" s="48">
        <f t="shared" si="13"/>
        <v>127854</v>
      </c>
      <c r="J22" s="48">
        <f t="shared" si="13"/>
        <v>145885</v>
      </c>
      <c r="K22" s="48">
        <f t="shared" si="13"/>
        <v>160902</v>
      </c>
      <c r="L22" s="48">
        <f t="shared" si="13"/>
        <v>178758</v>
      </c>
      <c r="M22" s="48">
        <f t="shared" si="13"/>
        <v>196114</v>
      </c>
      <c r="N22" s="48">
        <f t="shared" si="13"/>
        <v>213222</v>
      </c>
    </row>
    <row r="23" spans="2:14" x14ac:dyDescent="0.25">
      <c r="B23" s="59"/>
      <c r="C23" s="60"/>
      <c r="D23" s="61"/>
      <c r="E23" s="61"/>
      <c r="F23" s="61"/>
      <c r="G23" s="61"/>
      <c r="H23" s="61"/>
      <c r="I23" s="61"/>
      <c r="J23" s="61"/>
      <c r="K23" s="61"/>
      <c r="L23" s="61"/>
      <c r="M23" s="61"/>
      <c r="N23" s="61"/>
    </row>
    <row r="24" spans="2:14" x14ac:dyDescent="0.25">
      <c r="B24" s="56" t="s">
        <v>91</v>
      </c>
      <c r="C24" s="39"/>
      <c r="D24" s="39"/>
      <c r="E24" s="39"/>
      <c r="F24" s="39"/>
      <c r="G24" s="39"/>
      <c r="H24" s="39"/>
      <c r="I24" s="39"/>
      <c r="J24" s="39"/>
      <c r="K24" s="39"/>
      <c r="L24" s="39"/>
      <c r="M24" s="39"/>
      <c r="N24" s="39"/>
    </row>
    <row r="25" spans="2:14" x14ac:dyDescent="0.25">
      <c r="B25" s="57" t="s">
        <v>0</v>
      </c>
      <c r="C25" s="58" t="s">
        <v>3</v>
      </c>
      <c r="D25" s="58" t="s">
        <v>4</v>
      </c>
      <c r="E25" s="58" t="s">
        <v>5</v>
      </c>
      <c r="F25" s="58" t="s">
        <v>6</v>
      </c>
      <c r="G25" s="58" t="s">
        <v>7</v>
      </c>
      <c r="H25" s="58" t="s">
        <v>8</v>
      </c>
      <c r="I25" s="58" t="s">
        <v>9</v>
      </c>
      <c r="J25" s="58" t="s">
        <v>10</v>
      </c>
      <c r="K25" s="58" t="s">
        <v>11</v>
      </c>
      <c r="L25" s="58" t="s">
        <v>12</v>
      </c>
      <c r="M25" s="58" t="s">
        <v>13</v>
      </c>
      <c r="N25" s="58" t="s">
        <v>14</v>
      </c>
    </row>
    <row r="26" spans="2:14" x14ac:dyDescent="0.25">
      <c r="B26" s="57" t="s">
        <v>1</v>
      </c>
      <c r="C26" s="51">
        <v>17512</v>
      </c>
      <c r="D26" s="51">
        <v>19235</v>
      </c>
      <c r="E26" s="51">
        <v>19876</v>
      </c>
      <c r="F26" s="51">
        <v>17956</v>
      </c>
      <c r="G26" s="48">
        <v>20030</v>
      </c>
      <c r="H26" s="48">
        <v>21428</v>
      </c>
      <c r="I26" s="48">
        <v>19049</v>
      </c>
      <c r="J26" s="48">
        <v>19218</v>
      </c>
      <c r="K26" s="48">
        <v>16556</v>
      </c>
      <c r="L26" s="48">
        <v>18907</v>
      </c>
      <c r="M26" s="48">
        <v>20783</v>
      </c>
      <c r="N26" s="48">
        <v>19807</v>
      </c>
    </row>
    <row r="27" spans="2:14" x14ac:dyDescent="0.25">
      <c r="B27" s="57" t="s">
        <v>2</v>
      </c>
      <c r="C27" s="51">
        <f>C26</f>
        <v>17512</v>
      </c>
      <c r="D27" s="48">
        <f t="shared" ref="D27:N27" si="14">C27+D26</f>
        <v>36747</v>
      </c>
      <c r="E27" s="48">
        <f t="shared" si="14"/>
        <v>56623</v>
      </c>
      <c r="F27" s="48">
        <f t="shared" si="14"/>
        <v>74579</v>
      </c>
      <c r="G27" s="48">
        <f t="shared" si="14"/>
        <v>94609</v>
      </c>
      <c r="H27" s="48">
        <f t="shared" si="14"/>
        <v>116037</v>
      </c>
      <c r="I27" s="48">
        <f t="shared" si="14"/>
        <v>135086</v>
      </c>
      <c r="J27" s="48">
        <f t="shared" si="14"/>
        <v>154304</v>
      </c>
      <c r="K27" s="48">
        <f t="shared" si="14"/>
        <v>170860</v>
      </c>
      <c r="L27" s="48">
        <f t="shared" si="14"/>
        <v>189767</v>
      </c>
      <c r="M27" s="48">
        <f t="shared" si="14"/>
        <v>210550</v>
      </c>
      <c r="N27" s="48">
        <f t="shared" si="14"/>
        <v>230357</v>
      </c>
    </row>
    <row r="28" spans="2:14" x14ac:dyDescent="0.25">
      <c r="B28" s="59"/>
      <c r="C28" s="60"/>
      <c r="D28" s="61"/>
      <c r="E28" s="61"/>
      <c r="F28" s="61"/>
      <c r="G28" s="61"/>
      <c r="H28" s="61"/>
      <c r="I28" s="61"/>
      <c r="J28" s="61"/>
      <c r="K28" s="61"/>
      <c r="L28" s="61"/>
      <c r="M28" s="61"/>
      <c r="N28" s="61"/>
    </row>
    <row r="29" spans="2:14" x14ac:dyDescent="0.25">
      <c r="B29" s="56" t="s">
        <v>84</v>
      </c>
      <c r="C29" s="39"/>
      <c r="D29" s="39"/>
      <c r="E29" s="39"/>
      <c r="F29" s="39"/>
      <c r="G29" s="39"/>
      <c r="H29" s="39"/>
      <c r="I29" s="39"/>
      <c r="J29" s="39"/>
      <c r="K29" s="39"/>
      <c r="L29" s="39"/>
      <c r="M29" s="39"/>
      <c r="N29" s="39"/>
    </row>
    <row r="30" spans="2:14" x14ac:dyDescent="0.25">
      <c r="B30" s="57" t="s">
        <v>0</v>
      </c>
      <c r="C30" s="58" t="s">
        <v>3</v>
      </c>
      <c r="D30" s="58" t="s">
        <v>4</v>
      </c>
      <c r="E30" s="58" t="s">
        <v>5</v>
      </c>
      <c r="F30" s="58" t="s">
        <v>6</v>
      </c>
      <c r="G30" s="58" t="s">
        <v>7</v>
      </c>
      <c r="H30" s="58" t="s">
        <v>8</v>
      </c>
      <c r="I30" s="58" t="s">
        <v>9</v>
      </c>
      <c r="J30" s="58" t="s">
        <v>10</v>
      </c>
      <c r="K30" s="58" t="s">
        <v>11</v>
      </c>
      <c r="L30" s="58" t="s">
        <v>12</v>
      </c>
      <c r="M30" s="58" t="s">
        <v>13</v>
      </c>
      <c r="N30" s="58" t="s">
        <v>14</v>
      </c>
    </row>
    <row r="31" spans="2:14" x14ac:dyDescent="0.25">
      <c r="B31" s="57" t="s">
        <v>1</v>
      </c>
      <c r="C31" s="51">
        <v>22715</v>
      </c>
      <c r="D31" s="51">
        <v>15847</v>
      </c>
      <c r="E31" s="51">
        <v>18884</v>
      </c>
      <c r="F31" s="51">
        <v>18093</v>
      </c>
      <c r="G31" s="48">
        <v>16494</v>
      </c>
      <c r="H31" s="48">
        <v>18793</v>
      </c>
      <c r="I31" s="48">
        <v>17041</v>
      </c>
      <c r="J31" s="48">
        <v>16790</v>
      </c>
      <c r="K31" s="48">
        <v>16582</v>
      </c>
      <c r="L31" s="48">
        <v>17588</v>
      </c>
      <c r="M31" s="48">
        <v>18066</v>
      </c>
      <c r="N31" s="48">
        <v>17524</v>
      </c>
    </row>
    <row r="32" spans="2:14" x14ac:dyDescent="0.25">
      <c r="B32" s="57" t="s">
        <v>2</v>
      </c>
      <c r="C32" s="51">
        <v>22715</v>
      </c>
      <c r="D32" s="48">
        <f t="shared" ref="D32:N32" si="15">C32+D31</f>
        <v>38562</v>
      </c>
      <c r="E32" s="48">
        <f t="shared" si="15"/>
        <v>57446</v>
      </c>
      <c r="F32" s="48">
        <f t="shared" si="15"/>
        <v>75539</v>
      </c>
      <c r="G32" s="48">
        <f t="shared" si="15"/>
        <v>92033</v>
      </c>
      <c r="H32" s="48">
        <f t="shared" si="15"/>
        <v>110826</v>
      </c>
      <c r="I32" s="48">
        <f t="shared" si="15"/>
        <v>127867</v>
      </c>
      <c r="J32" s="48">
        <f t="shared" si="15"/>
        <v>144657</v>
      </c>
      <c r="K32" s="48">
        <f t="shared" si="15"/>
        <v>161239</v>
      </c>
      <c r="L32" s="48">
        <f t="shared" si="15"/>
        <v>178827</v>
      </c>
      <c r="M32" s="48">
        <f t="shared" si="15"/>
        <v>196893</v>
      </c>
      <c r="N32" s="48">
        <f t="shared" si="15"/>
        <v>214417</v>
      </c>
    </row>
    <row r="33" spans="2:16" x14ac:dyDescent="0.25">
      <c r="B33" s="59"/>
      <c r="C33" s="60"/>
      <c r="D33" s="61"/>
      <c r="E33" s="61"/>
      <c r="F33" s="61"/>
      <c r="G33" s="61"/>
      <c r="H33" s="61"/>
      <c r="I33" s="61"/>
      <c r="J33" s="61"/>
      <c r="K33" s="61"/>
      <c r="L33" s="61"/>
      <c r="M33" s="61"/>
      <c r="N33" s="61"/>
    </row>
    <row r="34" spans="2:16" x14ac:dyDescent="0.25">
      <c r="B34" s="56" t="s">
        <v>48</v>
      </c>
      <c r="C34" s="39"/>
      <c r="D34" s="39"/>
      <c r="E34" s="39"/>
      <c r="F34" s="39"/>
      <c r="G34" s="39"/>
      <c r="H34" s="39"/>
      <c r="I34" s="39"/>
      <c r="J34" s="39"/>
      <c r="K34" s="39"/>
      <c r="L34" s="39"/>
      <c r="M34" s="39"/>
      <c r="N34" s="39"/>
    </row>
    <row r="35" spans="2:16" x14ac:dyDescent="0.25">
      <c r="B35" s="57" t="s">
        <v>0</v>
      </c>
      <c r="C35" s="58" t="s">
        <v>3</v>
      </c>
      <c r="D35" s="58" t="s">
        <v>4</v>
      </c>
      <c r="E35" s="58" t="s">
        <v>5</v>
      </c>
      <c r="F35" s="58" t="s">
        <v>6</v>
      </c>
      <c r="G35" s="58" t="s">
        <v>7</v>
      </c>
      <c r="H35" s="58" t="s">
        <v>8</v>
      </c>
      <c r="I35" s="58" t="s">
        <v>9</v>
      </c>
      <c r="J35" s="58" t="s">
        <v>10</v>
      </c>
      <c r="K35" s="58" t="s">
        <v>11</v>
      </c>
      <c r="L35" s="58" t="s">
        <v>12</v>
      </c>
      <c r="M35" s="58" t="s">
        <v>13</v>
      </c>
      <c r="N35" s="58" t="s">
        <v>14</v>
      </c>
    </row>
    <row r="36" spans="2:16" x14ac:dyDescent="0.25">
      <c r="B36" s="57" t="s">
        <v>1</v>
      </c>
      <c r="C36" s="51">
        <v>25541</v>
      </c>
      <c r="D36" s="51">
        <v>22180</v>
      </c>
      <c r="E36" s="51">
        <v>26063</v>
      </c>
      <c r="F36" s="51">
        <v>25024</v>
      </c>
      <c r="G36" s="48">
        <v>22271</v>
      </c>
      <c r="H36" s="48">
        <v>28025</v>
      </c>
      <c r="I36" s="48">
        <v>26162</v>
      </c>
      <c r="J36" s="48">
        <v>23165</v>
      </c>
      <c r="K36" s="48">
        <v>24795</v>
      </c>
      <c r="L36" s="48">
        <v>24810</v>
      </c>
      <c r="M36" s="48">
        <v>23706</v>
      </c>
      <c r="N36" s="48">
        <v>29710</v>
      </c>
    </row>
    <row r="37" spans="2:16" x14ac:dyDescent="0.25">
      <c r="B37" s="57" t="s">
        <v>2</v>
      </c>
      <c r="C37" s="51">
        <f>C36</f>
        <v>25541</v>
      </c>
      <c r="D37" s="48">
        <f t="shared" ref="D37:N37" si="16">C37+D36</f>
        <v>47721</v>
      </c>
      <c r="E37" s="48">
        <f t="shared" si="16"/>
        <v>73784</v>
      </c>
      <c r="F37" s="48">
        <f t="shared" si="16"/>
        <v>98808</v>
      </c>
      <c r="G37" s="48">
        <f t="shared" si="16"/>
        <v>121079</v>
      </c>
      <c r="H37" s="48">
        <f t="shared" si="16"/>
        <v>149104</v>
      </c>
      <c r="I37" s="48">
        <f t="shared" si="16"/>
        <v>175266</v>
      </c>
      <c r="J37" s="48">
        <f t="shared" si="16"/>
        <v>198431</v>
      </c>
      <c r="K37" s="48">
        <f t="shared" si="16"/>
        <v>223226</v>
      </c>
      <c r="L37" s="48">
        <f t="shared" si="16"/>
        <v>248036</v>
      </c>
      <c r="M37" s="48">
        <f t="shared" si="16"/>
        <v>271742</v>
      </c>
      <c r="N37" s="48">
        <f t="shared" si="16"/>
        <v>301452</v>
      </c>
    </row>
    <row r="38" spans="2:16" x14ac:dyDescent="0.25">
      <c r="B38" s="59"/>
      <c r="C38" s="60"/>
      <c r="D38" s="61"/>
      <c r="E38" s="61"/>
      <c r="F38" s="61"/>
      <c r="G38" s="61"/>
      <c r="H38" s="61"/>
      <c r="I38" s="61"/>
      <c r="J38" s="61"/>
      <c r="K38" s="61"/>
      <c r="L38" s="61"/>
      <c r="M38" s="61"/>
      <c r="N38" s="61"/>
    </row>
    <row r="39" spans="2:16" x14ac:dyDescent="0.25">
      <c r="B39" s="56" t="s">
        <v>15</v>
      </c>
      <c r="C39" s="39"/>
      <c r="D39" s="39"/>
      <c r="E39" s="39"/>
      <c r="F39" s="39"/>
      <c r="G39" s="39"/>
      <c r="H39" s="39"/>
      <c r="I39" s="39"/>
      <c r="J39" s="39"/>
      <c r="K39" s="39"/>
      <c r="L39" s="39"/>
      <c r="M39" s="39"/>
      <c r="N39" s="39"/>
    </row>
    <row r="40" spans="2:16" x14ac:dyDescent="0.25">
      <c r="B40" s="57" t="s">
        <v>0</v>
      </c>
      <c r="C40" s="58" t="s">
        <v>3</v>
      </c>
      <c r="D40" s="58" t="s">
        <v>4</v>
      </c>
      <c r="E40" s="58" t="s">
        <v>5</v>
      </c>
      <c r="F40" s="58" t="s">
        <v>6</v>
      </c>
      <c r="G40" s="58" t="s">
        <v>7</v>
      </c>
      <c r="H40" s="58" t="s">
        <v>8</v>
      </c>
      <c r="I40" s="58" t="s">
        <v>9</v>
      </c>
      <c r="J40" s="58" t="s">
        <v>10</v>
      </c>
      <c r="K40" s="58" t="s">
        <v>11</v>
      </c>
      <c r="L40" s="58" t="s">
        <v>12</v>
      </c>
      <c r="M40" s="58" t="s">
        <v>13</v>
      </c>
      <c r="N40" s="58" t="s">
        <v>14</v>
      </c>
    </row>
    <row r="41" spans="2:16" x14ac:dyDescent="0.25">
      <c r="B41" s="57" t="s">
        <v>1</v>
      </c>
      <c r="C41" s="51">
        <v>23751</v>
      </c>
      <c r="D41" s="51">
        <v>26464</v>
      </c>
      <c r="E41" s="51">
        <v>24356</v>
      </c>
      <c r="F41" s="51">
        <v>25819</v>
      </c>
      <c r="G41" s="48">
        <v>24177</v>
      </c>
      <c r="H41" s="48">
        <v>24463</v>
      </c>
      <c r="I41" s="48">
        <v>26428</v>
      </c>
      <c r="J41" s="48">
        <v>22991</v>
      </c>
      <c r="K41" s="48">
        <v>22770</v>
      </c>
      <c r="L41" s="48">
        <v>25242</v>
      </c>
      <c r="M41" s="48">
        <v>25697</v>
      </c>
      <c r="N41" s="48">
        <v>21314</v>
      </c>
    </row>
    <row r="42" spans="2:16" x14ac:dyDescent="0.25">
      <c r="B42" s="57" t="s">
        <v>2</v>
      </c>
      <c r="C42" s="48">
        <f>C41</f>
        <v>23751</v>
      </c>
      <c r="D42" s="48">
        <f t="shared" ref="D42:N42" si="17">C42+D41</f>
        <v>50215</v>
      </c>
      <c r="E42" s="48">
        <f t="shared" si="17"/>
        <v>74571</v>
      </c>
      <c r="F42" s="48">
        <f t="shared" si="17"/>
        <v>100390</v>
      </c>
      <c r="G42" s="48">
        <f t="shared" si="17"/>
        <v>124567</v>
      </c>
      <c r="H42" s="48">
        <f t="shared" si="17"/>
        <v>149030</v>
      </c>
      <c r="I42" s="48">
        <f t="shared" si="17"/>
        <v>175458</v>
      </c>
      <c r="J42" s="48">
        <f t="shared" si="17"/>
        <v>198449</v>
      </c>
      <c r="K42" s="48">
        <f t="shared" si="17"/>
        <v>221219</v>
      </c>
      <c r="L42" s="48">
        <f t="shared" si="17"/>
        <v>246461</v>
      </c>
      <c r="M42" s="48">
        <f t="shared" si="17"/>
        <v>272158</v>
      </c>
      <c r="N42" s="48">
        <f t="shared" si="17"/>
        <v>293472</v>
      </c>
    </row>
    <row r="43" spans="2:16" x14ac:dyDescent="0.25">
      <c r="B43" s="59"/>
      <c r="C43" s="61"/>
      <c r="D43" s="61"/>
      <c r="E43" s="61"/>
      <c r="F43" s="61"/>
      <c r="G43" s="61"/>
      <c r="H43" s="61"/>
      <c r="I43" s="61"/>
      <c r="J43" s="61"/>
      <c r="K43" s="61"/>
      <c r="L43" s="61"/>
      <c r="M43" s="61"/>
      <c r="N43" s="61"/>
    </row>
    <row r="44" spans="2:16" x14ac:dyDescent="0.25">
      <c r="B44" s="56" t="s">
        <v>16</v>
      </c>
      <c r="C44" s="62"/>
      <c r="D44" s="62"/>
      <c r="E44" s="62"/>
      <c r="F44" s="62"/>
      <c r="G44" s="62"/>
      <c r="H44" s="62"/>
      <c r="I44" s="62"/>
      <c r="J44" s="62"/>
      <c r="K44" s="61"/>
      <c r="L44" s="62"/>
      <c r="M44" s="62"/>
      <c r="N44" s="62"/>
    </row>
    <row r="45" spans="2:16" x14ac:dyDescent="0.25">
      <c r="B45" s="57" t="s">
        <v>0</v>
      </c>
      <c r="C45" s="58" t="s">
        <v>3</v>
      </c>
      <c r="D45" s="58" t="s">
        <v>4</v>
      </c>
      <c r="E45" s="58" t="s">
        <v>5</v>
      </c>
      <c r="F45" s="58" t="s">
        <v>6</v>
      </c>
      <c r="G45" s="58" t="s">
        <v>7</v>
      </c>
      <c r="H45" s="58" t="s">
        <v>8</v>
      </c>
      <c r="I45" s="58" t="s">
        <v>9</v>
      </c>
      <c r="J45" s="58" t="s">
        <v>10</v>
      </c>
      <c r="K45" s="58" t="s">
        <v>11</v>
      </c>
      <c r="L45" s="58" t="s">
        <v>12</v>
      </c>
      <c r="M45" s="58" t="s">
        <v>13</v>
      </c>
      <c r="N45" s="58" t="s">
        <v>14</v>
      </c>
    </row>
    <row r="46" spans="2:16" x14ac:dyDescent="0.25">
      <c r="B46" s="57" t="s">
        <v>1</v>
      </c>
      <c r="C46" s="51">
        <v>494</v>
      </c>
      <c r="D46" s="51">
        <v>8564</v>
      </c>
      <c r="E46" s="51">
        <v>17692</v>
      </c>
      <c r="F46" s="51">
        <v>20078</v>
      </c>
      <c r="G46" s="51">
        <v>23485</v>
      </c>
      <c r="H46" s="51">
        <v>25211</v>
      </c>
      <c r="I46" s="51">
        <v>28094</v>
      </c>
      <c r="J46" s="51">
        <v>27568</v>
      </c>
      <c r="K46" s="51">
        <v>23279</v>
      </c>
      <c r="L46" s="51">
        <v>29093</v>
      </c>
      <c r="M46" s="51">
        <v>31396</v>
      </c>
      <c r="N46" s="52">
        <v>22478</v>
      </c>
    </row>
    <row r="47" spans="2:16" x14ac:dyDescent="0.25">
      <c r="B47" s="57" t="s">
        <v>2</v>
      </c>
      <c r="C47" s="48">
        <f>C46</f>
        <v>494</v>
      </c>
      <c r="D47" s="48">
        <f>C47+D46</f>
        <v>9058</v>
      </c>
      <c r="E47" s="48">
        <f t="shared" ref="E47:N47" si="18">D47+E46</f>
        <v>26750</v>
      </c>
      <c r="F47" s="48">
        <f t="shared" si="18"/>
        <v>46828</v>
      </c>
      <c r="G47" s="48">
        <f t="shared" si="18"/>
        <v>70313</v>
      </c>
      <c r="H47" s="48">
        <f t="shared" si="18"/>
        <v>95524</v>
      </c>
      <c r="I47" s="48">
        <f t="shared" si="18"/>
        <v>123618</v>
      </c>
      <c r="J47" s="48">
        <f t="shared" si="18"/>
        <v>151186</v>
      </c>
      <c r="K47" s="48">
        <f t="shared" si="18"/>
        <v>174465</v>
      </c>
      <c r="L47" s="48">
        <f t="shared" si="18"/>
        <v>203558</v>
      </c>
      <c r="M47" s="48">
        <f t="shared" si="18"/>
        <v>234954</v>
      </c>
      <c r="N47" s="48">
        <f t="shared" si="18"/>
        <v>257432</v>
      </c>
      <c r="O47" s="30"/>
      <c r="P47" s="28"/>
    </row>
    <row r="48" spans="2:16" x14ac:dyDescent="0.25">
      <c r="B48" s="39"/>
      <c r="C48" s="39"/>
      <c r="D48" s="39"/>
      <c r="E48" s="39"/>
      <c r="F48" s="39"/>
      <c r="G48" s="39"/>
      <c r="H48" s="39"/>
      <c r="I48" s="39"/>
      <c r="J48" s="39"/>
      <c r="K48" s="39"/>
      <c r="L48" s="39"/>
      <c r="M48" s="39"/>
      <c r="N48" s="39"/>
    </row>
    <row r="49" spans="2:14" x14ac:dyDescent="0.25">
      <c r="B49" s="39"/>
      <c r="C49" s="39"/>
      <c r="D49" s="39"/>
      <c r="E49" s="39"/>
      <c r="F49" s="39"/>
      <c r="G49" s="39"/>
      <c r="H49" s="39"/>
      <c r="I49" s="39"/>
      <c r="J49" s="39"/>
      <c r="K49" s="39"/>
      <c r="L49" s="39"/>
      <c r="M49" s="39"/>
      <c r="N49" s="39"/>
    </row>
    <row r="50" spans="2:14" x14ac:dyDescent="0.25">
      <c r="B50" s="39"/>
      <c r="C50" s="39"/>
      <c r="D50" s="39"/>
      <c r="E50" s="39"/>
      <c r="F50" s="39"/>
      <c r="G50" s="39"/>
      <c r="H50" s="39"/>
      <c r="I50" s="39"/>
      <c r="J50" s="39"/>
      <c r="K50" s="39"/>
      <c r="L50" s="39"/>
      <c r="M50" s="39"/>
      <c r="N50" s="39"/>
    </row>
    <row r="51" spans="2:14" x14ac:dyDescent="0.25">
      <c r="B51" s="39"/>
      <c r="C51" s="39"/>
      <c r="D51" s="39"/>
      <c r="E51" s="39"/>
      <c r="F51" s="39"/>
      <c r="G51" s="39"/>
      <c r="H51" s="39"/>
      <c r="I51" s="39"/>
      <c r="J51" s="39"/>
      <c r="K51" s="39"/>
      <c r="L51" s="39"/>
      <c r="M51" s="39"/>
      <c r="N51" s="39"/>
    </row>
    <row r="52" spans="2:14" x14ac:dyDescent="0.25">
      <c r="B52" s="39"/>
      <c r="C52" s="39"/>
      <c r="D52" s="39"/>
      <c r="E52" s="39"/>
      <c r="F52" s="39"/>
      <c r="G52" s="39"/>
      <c r="H52" s="39"/>
      <c r="I52" s="39"/>
      <c r="J52" s="39"/>
      <c r="K52" s="39"/>
      <c r="L52" s="39"/>
      <c r="M52" s="39"/>
      <c r="N52" s="39"/>
    </row>
    <row r="53" spans="2:14" x14ac:dyDescent="0.25">
      <c r="B53" s="39"/>
      <c r="C53" s="39"/>
      <c r="D53" s="39"/>
      <c r="E53" s="39"/>
      <c r="F53" s="39"/>
      <c r="G53" s="39"/>
      <c r="H53" s="39"/>
      <c r="I53" s="39"/>
      <c r="J53" s="39"/>
      <c r="K53" s="39"/>
      <c r="L53" s="39"/>
      <c r="M53" s="39"/>
      <c r="N53" s="39"/>
    </row>
    <row r="54" spans="2:14" x14ac:dyDescent="0.25">
      <c r="B54" s="39"/>
      <c r="C54" s="39"/>
      <c r="D54" s="39"/>
      <c r="E54" s="39"/>
      <c r="F54" s="39"/>
      <c r="G54" s="39"/>
      <c r="H54" s="39"/>
      <c r="I54" s="39"/>
      <c r="J54" s="39"/>
      <c r="K54" s="39"/>
      <c r="L54" s="39"/>
      <c r="M54" s="39"/>
      <c r="N54" s="39"/>
    </row>
    <row r="55" spans="2:14" x14ac:dyDescent="0.25">
      <c r="B55" s="39"/>
      <c r="C55" s="39"/>
      <c r="D55" s="39"/>
      <c r="E55" s="39"/>
      <c r="F55" s="39"/>
      <c r="G55" s="39"/>
      <c r="H55" s="39"/>
      <c r="I55" s="39"/>
      <c r="J55" s="39"/>
      <c r="K55" s="39"/>
      <c r="L55" s="39"/>
      <c r="M55" s="39"/>
      <c r="N55" s="39"/>
    </row>
    <row r="56" spans="2:14" x14ac:dyDescent="0.25">
      <c r="B56" s="39"/>
      <c r="C56" s="39"/>
      <c r="D56" s="39"/>
      <c r="E56" s="39"/>
      <c r="F56" s="39"/>
      <c r="G56" s="39"/>
      <c r="H56" s="39"/>
      <c r="I56" s="39"/>
      <c r="J56" s="39"/>
      <c r="K56" s="39"/>
      <c r="L56" s="39"/>
      <c r="M56" s="39"/>
      <c r="N56" s="39"/>
    </row>
    <row r="57" spans="2:14" x14ac:dyDescent="0.25">
      <c r="B57" s="39"/>
      <c r="C57" s="39"/>
      <c r="D57" s="39"/>
      <c r="E57" s="39"/>
      <c r="F57" s="39"/>
      <c r="G57" s="39"/>
      <c r="H57" s="39"/>
      <c r="I57" s="39"/>
      <c r="J57" s="39"/>
      <c r="K57" s="39"/>
      <c r="L57" s="39"/>
      <c r="M57" s="39"/>
      <c r="N57" s="39"/>
    </row>
    <row r="58" spans="2:14" x14ac:dyDescent="0.25">
      <c r="B58" s="39"/>
      <c r="C58" s="39"/>
      <c r="D58" s="39"/>
      <c r="E58" s="39"/>
      <c r="F58" s="39"/>
      <c r="G58" s="39"/>
      <c r="H58" s="39"/>
      <c r="I58" s="39"/>
      <c r="J58" s="39"/>
      <c r="K58" s="39"/>
      <c r="L58" s="39"/>
      <c r="M58" s="39"/>
      <c r="N58" s="39"/>
    </row>
    <row r="59" spans="2:14" x14ac:dyDescent="0.25">
      <c r="B59" s="39"/>
      <c r="C59" s="39"/>
      <c r="D59" s="39"/>
      <c r="E59" s="39"/>
      <c r="F59" s="39"/>
      <c r="G59" s="39"/>
      <c r="H59" s="39"/>
      <c r="I59" s="39"/>
      <c r="J59" s="39"/>
      <c r="K59" s="39"/>
      <c r="L59" s="39"/>
      <c r="M59" s="39"/>
      <c r="N59" s="39"/>
    </row>
    <row r="60" spans="2:14" x14ac:dyDescent="0.25">
      <c r="B60" s="39"/>
      <c r="C60" s="39"/>
      <c r="D60" s="39"/>
      <c r="E60" s="39"/>
      <c r="F60" s="39"/>
      <c r="G60" s="39"/>
      <c r="H60" s="39"/>
      <c r="I60" s="39"/>
      <c r="J60" s="39"/>
      <c r="K60" s="39"/>
      <c r="L60" s="39"/>
      <c r="M60" s="39"/>
      <c r="N60" s="39"/>
    </row>
    <row r="61" spans="2:14" x14ac:dyDescent="0.25">
      <c r="B61" s="39"/>
      <c r="C61" s="39"/>
      <c r="D61" s="39"/>
      <c r="E61" s="39"/>
      <c r="F61" s="39"/>
      <c r="G61" s="39"/>
      <c r="H61" s="39"/>
      <c r="I61" s="39"/>
      <c r="J61" s="39"/>
      <c r="K61" s="39"/>
      <c r="L61" s="39"/>
      <c r="M61" s="39"/>
      <c r="N61" s="39"/>
    </row>
    <row r="62" spans="2:14" x14ac:dyDescent="0.25">
      <c r="B62" s="39"/>
      <c r="C62" s="39"/>
      <c r="D62" s="39"/>
      <c r="E62" s="39"/>
      <c r="F62" s="39"/>
      <c r="G62" s="39"/>
      <c r="H62" s="39"/>
      <c r="I62" s="39"/>
      <c r="J62" s="39"/>
      <c r="K62" s="39"/>
      <c r="L62" s="39"/>
      <c r="M62" s="39"/>
      <c r="N62" s="39"/>
    </row>
    <row r="63" spans="2:14" x14ac:dyDescent="0.25">
      <c r="B63" s="39"/>
      <c r="C63" s="39"/>
      <c r="D63" s="39"/>
      <c r="E63" s="39"/>
      <c r="F63" s="39"/>
      <c r="G63" s="39"/>
      <c r="H63" s="39"/>
      <c r="I63" s="39"/>
      <c r="J63" s="39"/>
      <c r="K63" s="39"/>
      <c r="L63" s="39"/>
      <c r="M63" s="39"/>
      <c r="N63" s="39"/>
    </row>
    <row r="64" spans="2:14" x14ac:dyDescent="0.25">
      <c r="B64" s="39"/>
      <c r="C64" s="39"/>
      <c r="D64" s="39"/>
      <c r="E64" s="39"/>
      <c r="F64" s="39"/>
      <c r="G64" s="39"/>
      <c r="H64" s="39"/>
      <c r="I64" s="39"/>
      <c r="J64" s="39"/>
      <c r="K64" s="39"/>
      <c r="L64" s="39"/>
      <c r="M64" s="39"/>
      <c r="N64" s="39"/>
    </row>
    <row r="65" spans="2:16" x14ac:dyDescent="0.25">
      <c r="B65" s="39"/>
      <c r="C65" s="39"/>
      <c r="D65" s="39"/>
      <c r="E65" s="39"/>
      <c r="F65" s="39"/>
      <c r="G65" s="39"/>
      <c r="H65" s="39"/>
      <c r="I65" s="39"/>
      <c r="J65" s="39"/>
      <c r="K65" s="39"/>
      <c r="L65" s="39"/>
      <c r="M65" s="39"/>
      <c r="N65" s="39"/>
    </row>
    <row r="66" spans="2:16" x14ac:dyDescent="0.25">
      <c r="B66" s="39"/>
      <c r="C66" s="39"/>
      <c r="D66" s="39"/>
      <c r="E66" s="39"/>
      <c r="F66" s="39"/>
      <c r="G66" s="39"/>
      <c r="H66" s="39"/>
      <c r="I66" s="39"/>
      <c r="J66" s="39"/>
      <c r="K66" s="39"/>
      <c r="L66" s="39"/>
      <c r="M66" s="39"/>
      <c r="N66" s="39"/>
    </row>
    <row r="67" spans="2:16" x14ac:dyDescent="0.25">
      <c r="B67" s="39"/>
      <c r="C67" s="39"/>
      <c r="D67" s="39"/>
      <c r="E67" s="39"/>
      <c r="F67" s="39"/>
      <c r="G67" s="39"/>
      <c r="H67" s="39"/>
      <c r="I67" s="39"/>
      <c r="J67" s="39"/>
      <c r="K67" s="39"/>
      <c r="L67" s="39"/>
      <c r="M67" s="39"/>
      <c r="N67" s="39"/>
    </row>
    <row r="68" spans="2:16" x14ac:dyDescent="0.25">
      <c r="B68" s="39"/>
      <c r="C68" s="39"/>
      <c r="D68" s="39"/>
      <c r="E68" s="39"/>
      <c r="F68" s="39"/>
      <c r="G68" s="39"/>
      <c r="H68" s="39"/>
      <c r="I68" s="39"/>
      <c r="J68" s="39"/>
      <c r="K68" s="39"/>
      <c r="L68" s="39"/>
      <c r="M68" s="39"/>
      <c r="N68" s="39"/>
    </row>
    <row r="69" spans="2:16" x14ac:dyDescent="0.25">
      <c r="B69" s="39"/>
      <c r="C69" s="39"/>
      <c r="D69" s="39"/>
      <c r="E69" s="39"/>
      <c r="F69" s="39"/>
      <c r="G69" s="39"/>
      <c r="H69" s="39"/>
      <c r="I69" s="39"/>
      <c r="J69" s="39"/>
      <c r="K69" s="39"/>
      <c r="L69" s="39"/>
      <c r="M69" s="39"/>
      <c r="N69" s="39"/>
    </row>
    <row r="70" spans="2:16" x14ac:dyDescent="0.25">
      <c r="B70" s="39"/>
      <c r="C70" s="39"/>
      <c r="D70" s="39"/>
      <c r="E70" s="39"/>
      <c r="F70" s="39"/>
      <c r="G70" s="39"/>
      <c r="H70" s="39"/>
      <c r="I70" s="39"/>
      <c r="J70" s="39"/>
      <c r="K70" s="39"/>
      <c r="L70" s="39"/>
      <c r="M70" s="39"/>
      <c r="N70" s="39"/>
    </row>
    <row r="71" spans="2:16" x14ac:dyDescent="0.25">
      <c r="B71" s="56" t="s">
        <v>43</v>
      </c>
      <c r="C71" s="62"/>
      <c r="D71" s="62"/>
      <c r="E71" s="62"/>
      <c r="F71" s="62"/>
      <c r="G71" s="62"/>
      <c r="H71" s="62"/>
      <c r="I71" s="62"/>
      <c r="J71" s="62"/>
      <c r="K71" s="62"/>
      <c r="L71" s="62"/>
      <c r="M71" s="62"/>
      <c r="N71" s="62"/>
    </row>
    <row r="72" spans="2:16" x14ac:dyDescent="0.25">
      <c r="B72" s="67" t="s">
        <v>0</v>
      </c>
      <c r="C72" s="58" t="s">
        <v>8</v>
      </c>
      <c r="D72" s="58" t="s">
        <v>9</v>
      </c>
      <c r="E72" s="58" t="s">
        <v>10</v>
      </c>
      <c r="F72" s="58" t="s">
        <v>11</v>
      </c>
      <c r="G72" s="58" t="s">
        <v>12</v>
      </c>
      <c r="H72" s="58" t="s">
        <v>92</v>
      </c>
      <c r="I72" s="58" t="s">
        <v>14</v>
      </c>
      <c r="J72" s="58" t="s">
        <v>3</v>
      </c>
      <c r="K72" s="58" t="s">
        <v>4</v>
      </c>
      <c r="L72" s="58" t="s">
        <v>5</v>
      </c>
      <c r="M72" s="58" t="s">
        <v>6</v>
      </c>
      <c r="N72" s="58" t="s">
        <v>111</v>
      </c>
    </row>
    <row r="73" spans="2:16" x14ac:dyDescent="0.25">
      <c r="B73" s="67" t="s">
        <v>1</v>
      </c>
      <c r="C73" s="51">
        <f>H11</f>
        <v>13796</v>
      </c>
      <c r="D73" s="51">
        <f t="shared" ref="D73:I73" si="19">I11</f>
        <v>13122</v>
      </c>
      <c r="E73" s="51">
        <f t="shared" si="19"/>
        <v>11623</v>
      </c>
      <c r="F73" s="51">
        <f t="shared" si="19"/>
        <v>12863</v>
      </c>
      <c r="G73" s="51">
        <f t="shared" si="19"/>
        <v>12337</v>
      </c>
      <c r="H73" s="51">
        <f t="shared" si="19"/>
        <v>12683</v>
      </c>
      <c r="I73" s="51">
        <f t="shared" si="19"/>
        <v>11912</v>
      </c>
      <c r="J73" s="51">
        <f>C6</f>
        <v>12477</v>
      </c>
      <c r="K73" s="51">
        <f t="shared" ref="K73:N73" si="20">D6</f>
        <v>13928</v>
      </c>
      <c r="L73" s="51">
        <f t="shared" si="20"/>
        <v>12678</v>
      </c>
      <c r="M73" s="51">
        <f t="shared" si="20"/>
        <v>12535</v>
      </c>
      <c r="N73" s="51">
        <f t="shared" si="20"/>
        <v>10917</v>
      </c>
    </row>
    <row r="74" spans="2:16" ht="30" customHeight="1" x14ac:dyDescent="0.25">
      <c r="B74" s="68" t="s">
        <v>44</v>
      </c>
      <c r="C74" s="47">
        <f>SUM($I$16:$N$16,$C$11:$H$11)</f>
        <v>176293</v>
      </c>
      <c r="D74" s="47">
        <f>SUM($J$16:$N$16,$C$11:$I$11)</f>
        <v>172127</v>
      </c>
      <c r="E74" s="47">
        <f>SUM($K$16:$N$16,$C$11:$J$11)</f>
        <v>168114</v>
      </c>
      <c r="F74" s="47">
        <f>SUM($L$16:$N$16,$C$11:$K$11)</f>
        <v>165548</v>
      </c>
      <c r="G74" s="47">
        <f>SUM($M$16:$N$16,$C$11:$L$11)</f>
        <v>162739</v>
      </c>
      <c r="H74" s="47">
        <f>SUM($N$16,$C$11:$M$11)</f>
        <v>158521</v>
      </c>
      <c r="I74" s="47">
        <f>SUM($C$11:$N$11)</f>
        <v>157899</v>
      </c>
      <c r="J74" s="47">
        <f>SUM($D$11:$N$11,C6)</f>
        <v>155863</v>
      </c>
      <c r="K74" s="47">
        <f>SUM($E$11:$N$11,C6:D6)</f>
        <v>155518</v>
      </c>
      <c r="L74" s="47">
        <f>SUM($F$11:$N$11,C6:E6)</f>
        <v>154737</v>
      </c>
      <c r="M74" s="47">
        <f>SUM($G$11:$N$11,C6:F6)</f>
        <v>152874</v>
      </c>
      <c r="N74" s="47">
        <f>SUM($H$11:$N$11,C6:G6)</f>
        <v>150871</v>
      </c>
      <c r="O74" s="30"/>
      <c r="P74" s="26"/>
    </row>
    <row r="75" spans="2:16" x14ac:dyDescent="0.25"/>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3" x14ac:dyDescent="0.25"/>
    <row r="98" spans="1:3" x14ac:dyDescent="0.25"/>
    <row r="99" spans="1:3" x14ac:dyDescent="0.25"/>
    <row r="100" spans="1:3" x14ac:dyDescent="0.25"/>
    <row r="101" spans="1:3" x14ac:dyDescent="0.25">
      <c r="A101" s="23" t="s">
        <v>50</v>
      </c>
    </row>
    <row r="102" spans="1:3" x14ac:dyDescent="0.25">
      <c r="A102" s="21">
        <v>1</v>
      </c>
      <c r="B102" s="21" t="s">
        <v>53</v>
      </c>
    </row>
    <row r="103" spans="1:3" x14ac:dyDescent="0.25">
      <c r="B103" s="34" t="s">
        <v>54</v>
      </c>
      <c r="C103" s="21" t="s">
        <v>59</v>
      </c>
    </row>
    <row r="104" spans="1:3" x14ac:dyDescent="0.25">
      <c r="B104" s="34" t="s">
        <v>55</v>
      </c>
      <c r="C104" s="21" t="s">
        <v>56</v>
      </c>
    </row>
    <row r="105" spans="1:3" x14ac:dyDescent="0.25">
      <c r="B105" s="34" t="s">
        <v>57</v>
      </c>
      <c r="C105" s="21" t="s">
        <v>58</v>
      </c>
    </row>
    <row r="106" spans="1:3" x14ac:dyDescent="0.25">
      <c r="A106" s="21">
        <v>2</v>
      </c>
      <c r="B106" s="35" t="s">
        <v>65</v>
      </c>
    </row>
    <row r="107" spans="1:3" x14ac:dyDescent="0.25"/>
  </sheetData>
  <mergeCells count="2">
    <mergeCell ref="B18:N18"/>
    <mergeCell ref="B13:N13"/>
  </mergeCells>
  <pageMargins left="0.74803149606299213" right="0.74803149606299213" top="0.98425196850393704" bottom="0.98425196850393704" header="0.51181102362204722" footer="0.51181102362204722"/>
  <pageSetup scale="54" orientation="portrait" r:id="rId1"/>
  <headerFooter alignWithMargins="0">
    <oddFooter>&amp;LRTA Portal MI&amp;R&amp;P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workbookViewId="0"/>
  </sheetViews>
  <sheetFormatPr defaultColWidth="0" defaultRowHeight="15" zeroHeight="1" x14ac:dyDescent="0.25"/>
  <cols>
    <col min="1" max="1" width="2.85546875" style="21" customWidth="1"/>
    <col min="2" max="14" width="9" style="21" customWidth="1"/>
    <col min="15" max="15" width="4.85546875" style="21" customWidth="1"/>
    <col min="16" max="16" width="0" style="21" hidden="1" customWidth="1"/>
    <col min="17" max="16384" width="9.140625" style="21" hidden="1"/>
  </cols>
  <sheetData>
    <row r="1" spans="1:15" x14ac:dyDescent="0.25">
      <c r="B1" s="39"/>
      <c r="C1" s="39"/>
      <c r="D1" s="39"/>
      <c r="E1" s="39"/>
      <c r="F1" s="39"/>
      <c r="G1" s="39"/>
      <c r="H1" s="39"/>
      <c r="I1" s="39"/>
      <c r="J1" s="39"/>
      <c r="K1" s="39"/>
      <c r="L1" s="39"/>
      <c r="M1" s="39"/>
      <c r="N1" s="39"/>
    </row>
    <row r="2" spans="1:15" x14ac:dyDescent="0.25">
      <c r="B2" s="55" t="s">
        <v>63</v>
      </c>
      <c r="C2" s="39"/>
      <c r="D2" s="39"/>
      <c r="E2" s="39"/>
      <c r="F2" s="39"/>
      <c r="G2" s="39"/>
      <c r="H2" s="39"/>
      <c r="I2" s="39"/>
      <c r="J2" s="39"/>
      <c r="K2" s="39"/>
      <c r="L2" s="39"/>
      <c r="M2" s="39"/>
      <c r="N2" s="39"/>
    </row>
    <row r="3" spans="1:15" x14ac:dyDescent="0.25">
      <c r="A3" s="45"/>
      <c r="B3" s="39"/>
      <c r="C3" s="39"/>
      <c r="D3" s="39"/>
      <c r="E3" s="39"/>
      <c r="F3" s="39"/>
      <c r="G3" s="39"/>
      <c r="H3" s="39"/>
      <c r="I3" s="39"/>
      <c r="J3" s="39"/>
      <c r="K3" s="39"/>
      <c r="L3" s="39"/>
      <c r="M3" s="39"/>
      <c r="N3" s="39"/>
    </row>
    <row r="4" spans="1:15" x14ac:dyDescent="0.25">
      <c r="A4" s="45"/>
      <c r="B4" s="56" t="s">
        <v>110</v>
      </c>
      <c r="C4" s="39"/>
      <c r="D4" s="39"/>
      <c r="E4" s="39"/>
      <c r="F4" s="39"/>
      <c r="G4" s="39"/>
      <c r="H4" s="39"/>
      <c r="I4" s="39"/>
      <c r="J4" s="39"/>
      <c r="K4" s="39"/>
      <c r="L4" s="39"/>
      <c r="M4" s="39"/>
      <c r="N4" s="39"/>
    </row>
    <row r="5" spans="1:15" s="41" customFormat="1" x14ac:dyDescent="0.25">
      <c r="A5" s="45"/>
      <c r="B5" s="57" t="s">
        <v>0</v>
      </c>
      <c r="C5" s="58" t="s">
        <v>3</v>
      </c>
      <c r="D5" s="58" t="s">
        <v>4</v>
      </c>
      <c r="E5" s="58" t="s">
        <v>5</v>
      </c>
      <c r="F5" s="58" t="s">
        <v>6</v>
      </c>
      <c r="G5" s="58" t="s">
        <v>7</v>
      </c>
      <c r="H5" s="58" t="s">
        <v>8</v>
      </c>
      <c r="I5" s="58" t="s">
        <v>9</v>
      </c>
      <c r="J5" s="58" t="s">
        <v>10</v>
      </c>
      <c r="K5" s="58" t="s">
        <v>11</v>
      </c>
      <c r="L5" s="58" t="s">
        <v>12</v>
      </c>
      <c r="M5" s="58" t="s">
        <v>92</v>
      </c>
      <c r="N5" s="58" t="s">
        <v>14</v>
      </c>
      <c r="O5" s="21"/>
    </row>
    <row r="6" spans="1:15" s="41" customFormat="1" x14ac:dyDescent="0.25">
      <c r="A6" s="45"/>
      <c r="B6" s="57" t="s">
        <v>1</v>
      </c>
      <c r="C6" s="48">
        <v>1112</v>
      </c>
      <c r="D6" s="48">
        <v>1249</v>
      </c>
      <c r="E6" s="48">
        <v>1141</v>
      </c>
      <c r="F6" s="48">
        <v>1070</v>
      </c>
      <c r="G6" s="48">
        <v>884</v>
      </c>
      <c r="H6" s="48"/>
      <c r="I6" s="48"/>
      <c r="J6" s="48"/>
      <c r="K6" s="48"/>
      <c r="L6" s="48"/>
      <c r="M6" s="48"/>
      <c r="N6" s="48"/>
      <c r="O6" s="21"/>
    </row>
    <row r="7" spans="1:15" s="41" customFormat="1" x14ac:dyDescent="0.25">
      <c r="A7" s="45"/>
      <c r="B7" s="57" t="s">
        <v>2</v>
      </c>
      <c r="C7" s="48">
        <f>C6</f>
        <v>1112</v>
      </c>
      <c r="D7" s="48">
        <f t="shared" ref="D7" si="0">IF(D6="","",D6+C7)</f>
        <v>2361</v>
      </c>
      <c r="E7" s="48">
        <f t="shared" ref="E7" si="1">IF(E6="","",E6+D7)</f>
        <v>3502</v>
      </c>
      <c r="F7" s="48">
        <f t="shared" ref="F7" si="2">IF(F6="","",F6+E7)</f>
        <v>4572</v>
      </c>
      <c r="G7" s="48">
        <f t="shared" ref="G7" si="3">IF(G6="","",G6+F7)</f>
        <v>5456</v>
      </c>
      <c r="H7" s="48" t="str">
        <f t="shared" ref="H7" si="4">IF(H6="","",H6+G7)</f>
        <v/>
      </c>
      <c r="I7" s="48" t="str">
        <f t="shared" ref="I7" si="5">IF(I6="","",I6+H7)</f>
        <v/>
      </c>
      <c r="J7" s="48" t="str">
        <f t="shared" ref="J7" si="6">IF(J6="","",J6+I7)</f>
        <v/>
      </c>
      <c r="K7" s="48" t="str">
        <f t="shared" ref="K7" si="7">IF(K6="","",K6+J7)</f>
        <v/>
      </c>
      <c r="L7" s="48" t="str">
        <f>IF(L6="","",L6+K7)</f>
        <v/>
      </c>
      <c r="M7" s="48" t="str">
        <f t="shared" ref="M7" si="8">IF(M6="","",M6+L7)</f>
        <v/>
      </c>
      <c r="N7" s="48" t="str">
        <f t="shared" ref="N7" si="9">IF(N6="","",N6+M7)</f>
        <v/>
      </c>
      <c r="O7" s="21"/>
    </row>
    <row r="8" spans="1:15" s="41" customFormat="1" x14ac:dyDescent="0.25">
      <c r="A8" s="45"/>
      <c r="B8" s="39"/>
      <c r="C8" s="39"/>
      <c r="D8" s="39"/>
      <c r="E8" s="39"/>
      <c r="F8" s="39"/>
      <c r="G8" s="39"/>
      <c r="H8" s="39"/>
      <c r="I8" s="39"/>
      <c r="J8" s="39"/>
      <c r="K8" s="39"/>
      <c r="L8" s="39"/>
      <c r="M8" s="39"/>
      <c r="N8" s="39"/>
      <c r="O8" s="21"/>
    </row>
    <row r="9" spans="1:15" x14ac:dyDescent="0.25">
      <c r="B9" s="56" t="s">
        <v>98</v>
      </c>
      <c r="C9" s="39"/>
      <c r="D9" s="39"/>
      <c r="E9" s="39"/>
      <c r="F9" s="39"/>
      <c r="G9" s="39"/>
      <c r="H9" s="39"/>
      <c r="I9" s="39"/>
      <c r="J9" s="39"/>
      <c r="K9" s="39"/>
      <c r="L9" s="39"/>
      <c r="M9" s="39"/>
      <c r="N9" s="39"/>
    </row>
    <row r="10" spans="1:15" x14ac:dyDescent="0.25">
      <c r="B10" s="57" t="s">
        <v>0</v>
      </c>
      <c r="C10" s="58" t="s">
        <v>3</v>
      </c>
      <c r="D10" s="58" t="s">
        <v>4</v>
      </c>
      <c r="E10" s="58" t="s">
        <v>5</v>
      </c>
      <c r="F10" s="58" t="s">
        <v>6</v>
      </c>
      <c r="G10" s="58" t="s">
        <v>7</v>
      </c>
      <c r="H10" s="58" t="s">
        <v>8</v>
      </c>
      <c r="I10" s="58" t="s">
        <v>9</v>
      </c>
      <c r="J10" s="58" t="s">
        <v>10</v>
      </c>
      <c r="K10" s="58" t="s">
        <v>11</v>
      </c>
      <c r="L10" s="58" t="s">
        <v>12</v>
      </c>
      <c r="M10" s="58" t="s">
        <v>92</v>
      </c>
      <c r="N10" s="58" t="s">
        <v>14</v>
      </c>
    </row>
    <row r="11" spans="1:15" x14ac:dyDescent="0.25">
      <c r="B11" s="57" t="s">
        <v>1</v>
      </c>
      <c r="C11" s="48">
        <v>1036</v>
      </c>
      <c r="D11" s="48">
        <v>1127</v>
      </c>
      <c r="E11" s="48">
        <v>980</v>
      </c>
      <c r="F11" s="48">
        <v>967</v>
      </c>
      <c r="G11" s="48">
        <v>933</v>
      </c>
      <c r="H11" s="48">
        <v>956</v>
      </c>
      <c r="I11" s="48">
        <v>932</v>
      </c>
      <c r="J11" s="50">
        <v>1026</v>
      </c>
      <c r="K11" s="50">
        <v>991</v>
      </c>
      <c r="L11" s="48">
        <v>958</v>
      </c>
      <c r="M11" s="48">
        <v>1111</v>
      </c>
      <c r="N11" s="48">
        <v>1153</v>
      </c>
    </row>
    <row r="12" spans="1:15" x14ac:dyDescent="0.25">
      <c r="B12" s="57" t="s">
        <v>2</v>
      </c>
      <c r="C12" s="48">
        <f>C11</f>
        <v>1036</v>
      </c>
      <c r="D12" s="48">
        <f t="shared" ref="D12:K12" si="10">IF(D11="","",D11+C12)</f>
        <v>2163</v>
      </c>
      <c r="E12" s="48">
        <f t="shared" si="10"/>
        <v>3143</v>
      </c>
      <c r="F12" s="48">
        <f t="shared" si="10"/>
        <v>4110</v>
      </c>
      <c r="G12" s="48">
        <f t="shared" si="10"/>
        <v>5043</v>
      </c>
      <c r="H12" s="48">
        <f t="shared" si="10"/>
        <v>5999</v>
      </c>
      <c r="I12" s="48">
        <f t="shared" si="10"/>
        <v>6931</v>
      </c>
      <c r="J12" s="48">
        <f t="shared" si="10"/>
        <v>7957</v>
      </c>
      <c r="K12" s="48">
        <f t="shared" si="10"/>
        <v>8948</v>
      </c>
      <c r="L12" s="48">
        <f>IF(L11="","",L11+K12)</f>
        <v>9906</v>
      </c>
      <c r="M12" s="48">
        <f t="shared" ref="M12:N12" si="11">IF(M11="","",M11+L12)</f>
        <v>11017</v>
      </c>
      <c r="N12" s="48">
        <f t="shared" si="11"/>
        <v>12170</v>
      </c>
    </row>
    <row r="13" spans="1:15" x14ac:dyDescent="0.25">
      <c r="B13" s="83"/>
      <c r="C13" s="83"/>
      <c r="D13" s="83"/>
      <c r="E13" s="83"/>
      <c r="F13" s="83"/>
      <c r="G13" s="83"/>
      <c r="H13" s="83"/>
      <c r="I13" s="83"/>
      <c r="J13" s="83"/>
      <c r="K13" s="83"/>
      <c r="L13" s="83"/>
      <c r="M13" s="83"/>
      <c r="N13" s="83"/>
    </row>
    <row r="14" spans="1:15" x14ac:dyDescent="0.25">
      <c r="B14" s="56" t="s">
        <v>97</v>
      </c>
      <c r="C14" s="39"/>
      <c r="D14" s="39"/>
      <c r="E14" s="39"/>
      <c r="F14" s="39"/>
      <c r="G14" s="39"/>
      <c r="H14" s="39"/>
      <c r="I14" s="39"/>
      <c r="J14" s="39"/>
      <c r="K14" s="39"/>
      <c r="L14" s="39"/>
      <c r="M14" s="39"/>
      <c r="N14" s="39"/>
    </row>
    <row r="15" spans="1:15" x14ac:dyDescent="0.25">
      <c r="B15" s="57" t="s">
        <v>0</v>
      </c>
      <c r="C15" s="58" t="s">
        <v>3</v>
      </c>
      <c r="D15" s="58" t="s">
        <v>4</v>
      </c>
      <c r="E15" s="58" t="s">
        <v>5</v>
      </c>
      <c r="F15" s="58" t="s">
        <v>6</v>
      </c>
      <c r="G15" s="58" t="s">
        <v>7</v>
      </c>
      <c r="H15" s="58" t="s">
        <v>8</v>
      </c>
      <c r="I15" s="58" t="s">
        <v>9</v>
      </c>
      <c r="J15" s="58" t="s">
        <v>10</v>
      </c>
      <c r="K15" s="58" t="s">
        <v>11</v>
      </c>
      <c r="L15" s="58" t="s">
        <v>12</v>
      </c>
      <c r="M15" s="58" t="s">
        <v>92</v>
      </c>
      <c r="N15" s="58" t="s">
        <v>14</v>
      </c>
    </row>
    <row r="16" spans="1:15" x14ac:dyDescent="0.25">
      <c r="B16" s="57" t="s">
        <v>1</v>
      </c>
      <c r="C16" s="48">
        <v>1135</v>
      </c>
      <c r="D16" s="48">
        <v>1337</v>
      </c>
      <c r="E16" s="48">
        <v>1217</v>
      </c>
      <c r="F16" s="48">
        <v>1199</v>
      </c>
      <c r="G16" s="48">
        <v>1161</v>
      </c>
      <c r="H16" s="48">
        <v>1075</v>
      </c>
      <c r="I16" s="48">
        <v>1191</v>
      </c>
      <c r="J16" s="50">
        <v>1002</v>
      </c>
      <c r="K16" s="50">
        <v>950</v>
      </c>
      <c r="L16" s="48">
        <v>1276</v>
      </c>
      <c r="M16" s="48">
        <v>1237</v>
      </c>
      <c r="N16" s="48">
        <v>986</v>
      </c>
    </row>
    <row r="17" spans="2:14" x14ac:dyDescent="0.25">
      <c r="B17" s="57" t="s">
        <v>2</v>
      </c>
      <c r="C17" s="48">
        <f>C16</f>
        <v>1135</v>
      </c>
      <c r="D17" s="48">
        <f t="shared" ref="D17:N17" si="12">C17+D16</f>
        <v>2472</v>
      </c>
      <c r="E17" s="48">
        <f t="shared" si="12"/>
        <v>3689</v>
      </c>
      <c r="F17" s="48">
        <f t="shared" si="12"/>
        <v>4888</v>
      </c>
      <c r="G17" s="48">
        <f t="shared" si="12"/>
        <v>6049</v>
      </c>
      <c r="H17" s="48">
        <f t="shared" si="12"/>
        <v>7124</v>
      </c>
      <c r="I17" s="48">
        <f t="shared" si="12"/>
        <v>8315</v>
      </c>
      <c r="J17" s="48">
        <f t="shared" si="12"/>
        <v>9317</v>
      </c>
      <c r="K17" s="48">
        <f t="shared" si="12"/>
        <v>10267</v>
      </c>
      <c r="L17" s="48">
        <f t="shared" si="12"/>
        <v>11543</v>
      </c>
      <c r="M17" s="48">
        <f t="shared" si="12"/>
        <v>12780</v>
      </c>
      <c r="N17" s="48">
        <f t="shared" si="12"/>
        <v>13766</v>
      </c>
    </row>
    <row r="18" spans="2:14" x14ac:dyDescent="0.25">
      <c r="B18" s="83"/>
      <c r="C18" s="83"/>
      <c r="D18" s="83"/>
      <c r="E18" s="83"/>
      <c r="F18" s="83"/>
      <c r="G18" s="83"/>
      <c r="H18" s="83"/>
      <c r="I18" s="83"/>
      <c r="J18" s="83"/>
      <c r="K18" s="83"/>
      <c r="L18" s="83"/>
      <c r="M18" s="83"/>
      <c r="N18" s="83"/>
    </row>
    <row r="19" spans="2:14" x14ac:dyDescent="0.25">
      <c r="B19" s="56" t="s">
        <v>96</v>
      </c>
      <c r="C19" s="39"/>
      <c r="D19" s="39"/>
      <c r="E19" s="39"/>
      <c r="F19" s="39"/>
      <c r="G19" s="39"/>
      <c r="H19" s="39"/>
      <c r="I19" s="39"/>
      <c r="J19" s="39"/>
      <c r="K19" s="39"/>
      <c r="L19" s="39"/>
      <c r="M19" s="39"/>
      <c r="N19" s="39"/>
    </row>
    <row r="20" spans="2:14" x14ac:dyDescent="0.25">
      <c r="B20" s="57" t="s">
        <v>0</v>
      </c>
      <c r="C20" s="58" t="s">
        <v>3</v>
      </c>
      <c r="D20" s="58" t="s">
        <v>4</v>
      </c>
      <c r="E20" s="58" t="s">
        <v>5</v>
      </c>
      <c r="F20" s="58" t="s">
        <v>6</v>
      </c>
      <c r="G20" s="58" t="s">
        <v>7</v>
      </c>
      <c r="H20" s="58" t="s">
        <v>8</v>
      </c>
      <c r="I20" s="58" t="s">
        <v>9</v>
      </c>
      <c r="J20" s="58" t="s">
        <v>10</v>
      </c>
      <c r="K20" s="58" t="s">
        <v>11</v>
      </c>
      <c r="L20" s="58" t="s">
        <v>12</v>
      </c>
      <c r="M20" s="58" t="s">
        <v>13</v>
      </c>
      <c r="N20" s="58" t="s">
        <v>14</v>
      </c>
    </row>
    <row r="21" spans="2:14" x14ac:dyDescent="0.25">
      <c r="B21" s="57" t="s">
        <v>1</v>
      </c>
      <c r="C21" s="51">
        <v>882</v>
      </c>
      <c r="D21" s="51">
        <v>1096</v>
      </c>
      <c r="E21" s="51">
        <v>1034</v>
      </c>
      <c r="F21" s="51">
        <v>922</v>
      </c>
      <c r="G21" s="48">
        <v>1054</v>
      </c>
      <c r="H21" s="48">
        <v>1457</v>
      </c>
      <c r="I21" s="48">
        <v>1121</v>
      </c>
      <c r="J21" s="48">
        <v>1071</v>
      </c>
      <c r="K21" s="48">
        <v>869</v>
      </c>
      <c r="L21" s="48">
        <v>1113</v>
      </c>
      <c r="M21" s="48">
        <v>1182</v>
      </c>
      <c r="N21" s="48">
        <v>1210</v>
      </c>
    </row>
    <row r="22" spans="2:14" x14ac:dyDescent="0.25">
      <c r="B22" s="57" t="s">
        <v>2</v>
      </c>
      <c r="C22" s="51">
        <f>C21</f>
        <v>882</v>
      </c>
      <c r="D22" s="48">
        <f t="shared" ref="D22:N22" si="13">C22+D21</f>
        <v>1978</v>
      </c>
      <c r="E22" s="48">
        <f t="shared" si="13"/>
        <v>3012</v>
      </c>
      <c r="F22" s="48">
        <f t="shared" si="13"/>
        <v>3934</v>
      </c>
      <c r="G22" s="48">
        <f t="shared" si="13"/>
        <v>4988</v>
      </c>
      <c r="H22" s="48">
        <f t="shared" si="13"/>
        <v>6445</v>
      </c>
      <c r="I22" s="48">
        <f t="shared" si="13"/>
        <v>7566</v>
      </c>
      <c r="J22" s="48">
        <f t="shared" si="13"/>
        <v>8637</v>
      </c>
      <c r="K22" s="48">
        <f t="shared" si="13"/>
        <v>9506</v>
      </c>
      <c r="L22" s="48">
        <f t="shared" si="13"/>
        <v>10619</v>
      </c>
      <c r="M22" s="48">
        <f t="shared" si="13"/>
        <v>11801</v>
      </c>
      <c r="N22" s="48">
        <f t="shared" si="13"/>
        <v>13011</v>
      </c>
    </row>
    <row r="23" spans="2:14" x14ac:dyDescent="0.25">
      <c r="B23" s="59"/>
      <c r="C23" s="60"/>
      <c r="D23" s="61"/>
      <c r="E23" s="61"/>
      <c r="F23" s="61"/>
      <c r="G23" s="61"/>
      <c r="H23" s="61"/>
      <c r="I23" s="61"/>
      <c r="J23" s="61"/>
      <c r="K23" s="61"/>
      <c r="L23" s="61"/>
      <c r="M23" s="61"/>
      <c r="N23" s="61"/>
    </row>
    <row r="24" spans="2:14" x14ac:dyDescent="0.25">
      <c r="B24" s="56" t="s">
        <v>91</v>
      </c>
      <c r="C24" s="39"/>
      <c r="D24" s="39"/>
      <c r="E24" s="39"/>
      <c r="F24" s="39"/>
      <c r="G24" s="39"/>
      <c r="H24" s="39"/>
      <c r="I24" s="39"/>
      <c r="J24" s="39"/>
      <c r="K24" s="39"/>
      <c r="L24" s="39"/>
      <c r="M24" s="39"/>
      <c r="N24" s="39"/>
    </row>
    <row r="25" spans="2:14" x14ac:dyDescent="0.25">
      <c r="B25" s="57" t="s">
        <v>0</v>
      </c>
      <c r="C25" s="58" t="s">
        <v>3</v>
      </c>
      <c r="D25" s="58" t="s">
        <v>4</v>
      </c>
      <c r="E25" s="58" t="s">
        <v>5</v>
      </c>
      <c r="F25" s="58" t="s">
        <v>6</v>
      </c>
      <c r="G25" s="58" t="s">
        <v>7</v>
      </c>
      <c r="H25" s="58" t="s">
        <v>8</v>
      </c>
      <c r="I25" s="58" t="s">
        <v>9</v>
      </c>
      <c r="J25" s="58" t="s">
        <v>10</v>
      </c>
      <c r="K25" s="58" t="s">
        <v>11</v>
      </c>
      <c r="L25" s="58" t="s">
        <v>12</v>
      </c>
      <c r="M25" s="58" t="s">
        <v>13</v>
      </c>
      <c r="N25" s="58" t="s">
        <v>14</v>
      </c>
    </row>
    <row r="26" spans="2:14" x14ac:dyDescent="0.25">
      <c r="B26" s="57" t="s">
        <v>1</v>
      </c>
      <c r="C26" s="51">
        <v>1065</v>
      </c>
      <c r="D26" s="51">
        <v>1171</v>
      </c>
      <c r="E26" s="51">
        <v>1261</v>
      </c>
      <c r="F26" s="51">
        <v>943</v>
      </c>
      <c r="G26" s="48">
        <v>1121</v>
      </c>
      <c r="H26" s="48">
        <v>1207</v>
      </c>
      <c r="I26" s="48">
        <v>1000</v>
      </c>
      <c r="J26" s="48">
        <v>1334</v>
      </c>
      <c r="K26" s="48">
        <v>999</v>
      </c>
      <c r="L26" s="48">
        <v>1009</v>
      </c>
      <c r="M26" s="48">
        <v>1135</v>
      </c>
      <c r="N26" s="48">
        <v>1039</v>
      </c>
    </row>
    <row r="27" spans="2:14" x14ac:dyDescent="0.25">
      <c r="B27" s="57" t="s">
        <v>2</v>
      </c>
      <c r="C27" s="51">
        <f>C26</f>
        <v>1065</v>
      </c>
      <c r="D27" s="48">
        <f t="shared" ref="D27:N27" si="14">C27+D26</f>
        <v>2236</v>
      </c>
      <c r="E27" s="48">
        <f t="shared" si="14"/>
        <v>3497</v>
      </c>
      <c r="F27" s="48">
        <f t="shared" si="14"/>
        <v>4440</v>
      </c>
      <c r="G27" s="48">
        <f t="shared" si="14"/>
        <v>5561</v>
      </c>
      <c r="H27" s="48">
        <f t="shared" si="14"/>
        <v>6768</v>
      </c>
      <c r="I27" s="48">
        <f t="shared" si="14"/>
        <v>7768</v>
      </c>
      <c r="J27" s="48">
        <f t="shared" si="14"/>
        <v>9102</v>
      </c>
      <c r="K27" s="48">
        <f t="shared" si="14"/>
        <v>10101</v>
      </c>
      <c r="L27" s="48">
        <f t="shared" si="14"/>
        <v>11110</v>
      </c>
      <c r="M27" s="48">
        <f t="shared" si="14"/>
        <v>12245</v>
      </c>
      <c r="N27" s="48">
        <f t="shared" si="14"/>
        <v>13284</v>
      </c>
    </row>
    <row r="28" spans="2:14" x14ac:dyDescent="0.25">
      <c r="B28" s="59"/>
      <c r="C28" s="60"/>
      <c r="D28" s="61"/>
      <c r="E28" s="61"/>
      <c r="F28" s="61"/>
      <c r="G28" s="61"/>
      <c r="H28" s="61"/>
      <c r="I28" s="61"/>
      <c r="J28" s="61"/>
      <c r="K28" s="61"/>
      <c r="L28" s="61"/>
      <c r="M28" s="61"/>
      <c r="N28" s="61"/>
    </row>
    <row r="29" spans="2:14" x14ac:dyDescent="0.25">
      <c r="B29" s="56" t="s">
        <v>84</v>
      </c>
      <c r="C29" s="39"/>
      <c r="D29" s="39"/>
      <c r="E29" s="39"/>
      <c r="F29" s="39"/>
      <c r="G29" s="39"/>
      <c r="H29" s="39"/>
      <c r="I29" s="39"/>
      <c r="J29" s="39"/>
      <c r="K29" s="39"/>
      <c r="L29" s="39"/>
      <c r="M29" s="39"/>
      <c r="N29" s="39"/>
    </row>
    <row r="30" spans="2:14" x14ac:dyDescent="0.25">
      <c r="B30" s="57" t="s">
        <v>0</v>
      </c>
      <c r="C30" s="58" t="s">
        <v>3</v>
      </c>
      <c r="D30" s="58" t="s">
        <v>4</v>
      </c>
      <c r="E30" s="58" t="s">
        <v>5</v>
      </c>
      <c r="F30" s="58" t="s">
        <v>6</v>
      </c>
      <c r="G30" s="58" t="s">
        <v>7</v>
      </c>
      <c r="H30" s="58" t="s">
        <v>8</v>
      </c>
      <c r="I30" s="58" t="s">
        <v>9</v>
      </c>
      <c r="J30" s="58" t="s">
        <v>10</v>
      </c>
      <c r="K30" s="58" t="s">
        <v>11</v>
      </c>
      <c r="L30" s="58" t="s">
        <v>12</v>
      </c>
      <c r="M30" s="58" t="s">
        <v>13</v>
      </c>
      <c r="N30" s="58" t="s">
        <v>14</v>
      </c>
    </row>
    <row r="31" spans="2:14" x14ac:dyDescent="0.25">
      <c r="B31" s="57" t="s">
        <v>1</v>
      </c>
      <c r="C31" s="51">
        <v>1315</v>
      </c>
      <c r="D31" s="51">
        <v>1051</v>
      </c>
      <c r="E31" s="51">
        <v>1178</v>
      </c>
      <c r="F31" s="51">
        <v>881</v>
      </c>
      <c r="G31" s="48">
        <v>958</v>
      </c>
      <c r="H31" s="48">
        <v>1043</v>
      </c>
      <c r="I31" s="48">
        <v>844</v>
      </c>
      <c r="J31" s="48">
        <v>1046</v>
      </c>
      <c r="K31" s="48">
        <v>1001</v>
      </c>
      <c r="L31" s="48">
        <v>1080</v>
      </c>
      <c r="M31" s="48">
        <v>994</v>
      </c>
      <c r="N31" s="48">
        <v>1047</v>
      </c>
    </row>
    <row r="32" spans="2:14" x14ac:dyDescent="0.25">
      <c r="B32" s="57" t="s">
        <v>2</v>
      </c>
      <c r="C32" s="51">
        <f>C31</f>
        <v>1315</v>
      </c>
      <c r="D32" s="48">
        <f t="shared" ref="D32:N32" si="15">C32+D31</f>
        <v>2366</v>
      </c>
      <c r="E32" s="48">
        <f t="shared" si="15"/>
        <v>3544</v>
      </c>
      <c r="F32" s="48">
        <f t="shared" si="15"/>
        <v>4425</v>
      </c>
      <c r="G32" s="48">
        <f t="shared" si="15"/>
        <v>5383</v>
      </c>
      <c r="H32" s="48">
        <f t="shared" si="15"/>
        <v>6426</v>
      </c>
      <c r="I32" s="48">
        <f t="shared" si="15"/>
        <v>7270</v>
      </c>
      <c r="J32" s="48">
        <f t="shared" si="15"/>
        <v>8316</v>
      </c>
      <c r="K32" s="48">
        <f t="shared" si="15"/>
        <v>9317</v>
      </c>
      <c r="L32" s="48">
        <f t="shared" si="15"/>
        <v>10397</v>
      </c>
      <c r="M32" s="48">
        <f t="shared" si="15"/>
        <v>11391</v>
      </c>
      <c r="N32" s="48">
        <f t="shared" si="15"/>
        <v>12438</v>
      </c>
    </row>
    <row r="33" spans="2:16" x14ac:dyDescent="0.25">
      <c r="B33" s="59"/>
      <c r="C33" s="60"/>
      <c r="D33" s="61"/>
      <c r="E33" s="61"/>
      <c r="F33" s="61"/>
      <c r="G33" s="61"/>
      <c r="H33" s="61"/>
      <c r="I33" s="61"/>
      <c r="J33" s="61"/>
      <c r="K33" s="61"/>
      <c r="L33" s="61"/>
      <c r="M33" s="61"/>
      <c r="N33" s="61"/>
    </row>
    <row r="34" spans="2:16" x14ac:dyDescent="0.25">
      <c r="B34" s="56" t="s">
        <v>48</v>
      </c>
      <c r="C34" s="39"/>
      <c r="D34" s="39"/>
      <c r="E34" s="39"/>
      <c r="F34" s="39"/>
      <c r="G34" s="39"/>
      <c r="H34" s="39"/>
      <c r="I34" s="39"/>
      <c r="J34" s="39"/>
      <c r="K34" s="39"/>
      <c r="L34" s="39"/>
      <c r="M34" s="39"/>
      <c r="N34" s="39"/>
    </row>
    <row r="35" spans="2:16" x14ac:dyDescent="0.25">
      <c r="B35" s="57" t="s">
        <v>0</v>
      </c>
      <c r="C35" s="58" t="s">
        <v>3</v>
      </c>
      <c r="D35" s="58" t="s">
        <v>4</v>
      </c>
      <c r="E35" s="58" t="s">
        <v>5</v>
      </c>
      <c r="F35" s="58" t="s">
        <v>6</v>
      </c>
      <c r="G35" s="58" t="s">
        <v>7</v>
      </c>
      <c r="H35" s="58" t="s">
        <v>8</v>
      </c>
      <c r="I35" s="58" t="s">
        <v>9</v>
      </c>
      <c r="J35" s="58" t="s">
        <v>10</v>
      </c>
      <c r="K35" s="58" t="s">
        <v>11</v>
      </c>
      <c r="L35" s="58" t="s">
        <v>12</v>
      </c>
      <c r="M35" s="58" t="s">
        <v>13</v>
      </c>
      <c r="N35" s="58" t="s">
        <v>14</v>
      </c>
    </row>
    <row r="36" spans="2:16" x14ac:dyDescent="0.25">
      <c r="B36" s="57" t="s">
        <v>1</v>
      </c>
      <c r="C36" s="51">
        <v>1678</v>
      </c>
      <c r="D36" s="51">
        <v>1594</v>
      </c>
      <c r="E36" s="51">
        <v>1674</v>
      </c>
      <c r="F36" s="51">
        <v>1777</v>
      </c>
      <c r="G36" s="48">
        <v>1666</v>
      </c>
      <c r="H36" s="48">
        <v>1967</v>
      </c>
      <c r="I36" s="48">
        <v>1396</v>
      </c>
      <c r="J36" s="48">
        <v>1165</v>
      </c>
      <c r="K36" s="48">
        <v>1148</v>
      </c>
      <c r="L36" s="48">
        <v>1086</v>
      </c>
      <c r="M36" s="48">
        <v>1157</v>
      </c>
      <c r="N36" s="48">
        <v>1129</v>
      </c>
    </row>
    <row r="37" spans="2:16" x14ac:dyDescent="0.25">
      <c r="B37" s="57" t="s">
        <v>2</v>
      </c>
      <c r="C37" s="51">
        <f>C36</f>
        <v>1678</v>
      </c>
      <c r="D37" s="48">
        <f t="shared" ref="D37:N37" si="16">C37+D36</f>
        <v>3272</v>
      </c>
      <c r="E37" s="48">
        <f t="shared" si="16"/>
        <v>4946</v>
      </c>
      <c r="F37" s="48">
        <f t="shared" si="16"/>
        <v>6723</v>
      </c>
      <c r="G37" s="48">
        <f t="shared" si="16"/>
        <v>8389</v>
      </c>
      <c r="H37" s="48">
        <f t="shared" si="16"/>
        <v>10356</v>
      </c>
      <c r="I37" s="48">
        <f t="shared" si="16"/>
        <v>11752</v>
      </c>
      <c r="J37" s="48">
        <f t="shared" si="16"/>
        <v>12917</v>
      </c>
      <c r="K37" s="48">
        <f t="shared" si="16"/>
        <v>14065</v>
      </c>
      <c r="L37" s="48">
        <f t="shared" si="16"/>
        <v>15151</v>
      </c>
      <c r="M37" s="48">
        <f t="shared" si="16"/>
        <v>16308</v>
      </c>
      <c r="N37" s="48">
        <f t="shared" si="16"/>
        <v>17437</v>
      </c>
    </row>
    <row r="38" spans="2:16" x14ac:dyDescent="0.25">
      <c r="B38" s="59"/>
      <c r="C38" s="60"/>
      <c r="D38" s="61"/>
      <c r="E38" s="61"/>
      <c r="F38" s="61"/>
      <c r="G38" s="61"/>
      <c r="H38" s="61"/>
      <c r="I38" s="61"/>
      <c r="J38" s="61"/>
      <c r="K38" s="61"/>
      <c r="L38" s="61"/>
      <c r="M38" s="61"/>
      <c r="N38" s="61"/>
    </row>
    <row r="39" spans="2:16" x14ac:dyDescent="0.25">
      <c r="B39" s="56" t="s">
        <v>15</v>
      </c>
      <c r="C39" s="39"/>
      <c r="D39" s="39"/>
      <c r="E39" s="39"/>
      <c r="F39" s="39"/>
      <c r="G39" s="39"/>
      <c r="H39" s="39"/>
      <c r="I39" s="39"/>
      <c r="J39" s="39"/>
      <c r="K39" s="39"/>
      <c r="L39" s="39"/>
      <c r="M39" s="39"/>
      <c r="N39" s="39"/>
    </row>
    <row r="40" spans="2:16" x14ac:dyDescent="0.25">
      <c r="B40" s="57" t="s">
        <v>0</v>
      </c>
      <c r="C40" s="58" t="s">
        <v>3</v>
      </c>
      <c r="D40" s="58" t="s">
        <v>4</v>
      </c>
      <c r="E40" s="58" t="s">
        <v>5</v>
      </c>
      <c r="F40" s="58" t="s">
        <v>6</v>
      </c>
      <c r="G40" s="58" t="s">
        <v>7</v>
      </c>
      <c r="H40" s="58" t="s">
        <v>8</v>
      </c>
      <c r="I40" s="58" t="s">
        <v>9</v>
      </c>
      <c r="J40" s="58" t="s">
        <v>10</v>
      </c>
      <c r="K40" s="58" t="s">
        <v>11</v>
      </c>
      <c r="L40" s="58" t="s">
        <v>12</v>
      </c>
      <c r="M40" s="58" t="s">
        <v>13</v>
      </c>
      <c r="N40" s="58" t="s">
        <v>14</v>
      </c>
    </row>
    <row r="41" spans="2:16" x14ac:dyDescent="0.25">
      <c r="B41" s="57" t="s">
        <v>1</v>
      </c>
      <c r="C41" s="51">
        <v>2030</v>
      </c>
      <c r="D41" s="51">
        <v>2252</v>
      </c>
      <c r="E41" s="51">
        <v>2052</v>
      </c>
      <c r="F41" s="51">
        <v>1902</v>
      </c>
      <c r="G41" s="48">
        <v>1658</v>
      </c>
      <c r="H41" s="48">
        <v>1471</v>
      </c>
      <c r="I41" s="48">
        <v>1536</v>
      </c>
      <c r="J41" s="48">
        <v>1632</v>
      </c>
      <c r="K41" s="48">
        <v>1339</v>
      </c>
      <c r="L41" s="48">
        <v>1739</v>
      </c>
      <c r="M41" s="48">
        <v>1779</v>
      </c>
      <c r="N41" s="48">
        <v>1589</v>
      </c>
    </row>
    <row r="42" spans="2:16" x14ac:dyDescent="0.25">
      <c r="B42" s="57" t="s">
        <v>2</v>
      </c>
      <c r="C42" s="48">
        <f>C41</f>
        <v>2030</v>
      </c>
      <c r="D42" s="48">
        <f t="shared" ref="D42:N42" si="17">C42+D41</f>
        <v>4282</v>
      </c>
      <c r="E42" s="48">
        <f t="shared" si="17"/>
        <v>6334</v>
      </c>
      <c r="F42" s="48">
        <f t="shared" si="17"/>
        <v>8236</v>
      </c>
      <c r="G42" s="48">
        <f t="shared" si="17"/>
        <v>9894</v>
      </c>
      <c r="H42" s="48">
        <f t="shared" si="17"/>
        <v>11365</v>
      </c>
      <c r="I42" s="48">
        <f t="shared" si="17"/>
        <v>12901</v>
      </c>
      <c r="J42" s="48">
        <f t="shared" si="17"/>
        <v>14533</v>
      </c>
      <c r="K42" s="48">
        <f t="shared" si="17"/>
        <v>15872</v>
      </c>
      <c r="L42" s="48">
        <f t="shared" si="17"/>
        <v>17611</v>
      </c>
      <c r="M42" s="48">
        <f t="shared" si="17"/>
        <v>19390</v>
      </c>
      <c r="N42" s="48">
        <f t="shared" si="17"/>
        <v>20979</v>
      </c>
    </row>
    <row r="43" spans="2:16" x14ac:dyDescent="0.25">
      <c r="B43" s="59"/>
      <c r="C43" s="61"/>
      <c r="D43" s="61"/>
      <c r="E43" s="61"/>
      <c r="F43" s="61"/>
      <c r="G43" s="61"/>
      <c r="H43" s="61"/>
      <c r="I43" s="61"/>
      <c r="J43" s="61"/>
      <c r="K43" s="61"/>
      <c r="L43" s="61"/>
      <c r="M43" s="61"/>
      <c r="N43" s="61"/>
      <c r="O43" s="30"/>
      <c r="P43" s="28"/>
    </row>
    <row r="44" spans="2:16" x14ac:dyDescent="0.25">
      <c r="B44" s="56" t="s">
        <v>16</v>
      </c>
      <c r="C44" s="62"/>
      <c r="D44" s="62"/>
      <c r="E44" s="62"/>
      <c r="F44" s="62"/>
      <c r="G44" s="62"/>
      <c r="H44" s="62"/>
      <c r="I44" s="62"/>
      <c r="J44" s="62"/>
      <c r="K44" s="62"/>
      <c r="L44" s="62"/>
      <c r="M44" s="62"/>
      <c r="N44" s="62"/>
      <c r="O44" s="26"/>
      <c r="P44" s="28"/>
    </row>
    <row r="45" spans="2:16" x14ac:dyDescent="0.25">
      <c r="B45" s="57" t="s">
        <v>0</v>
      </c>
      <c r="C45" s="58" t="s">
        <v>3</v>
      </c>
      <c r="D45" s="58" t="s">
        <v>4</v>
      </c>
      <c r="E45" s="58" t="s">
        <v>5</v>
      </c>
      <c r="F45" s="58" t="s">
        <v>6</v>
      </c>
      <c r="G45" s="58" t="s">
        <v>7</v>
      </c>
      <c r="H45" s="58" t="s">
        <v>8</v>
      </c>
      <c r="I45" s="58" t="s">
        <v>9</v>
      </c>
      <c r="J45" s="58" t="s">
        <v>10</v>
      </c>
      <c r="K45" s="58" t="s">
        <v>11</v>
      </c>
      <c r="L45" s="58" t="s">
        <v>12</v>
      </c>
      <c r="M45" s="58" t="s">
        <v>13</v>
      </c>
      <c r="N45" s="58" t="s">
        <v>14</v>
      </c>
    </row>
    <row r="46" spans="2:16" x14ac:dyDescent="0.25">
      <c r="B46" s="57" t="s">
        <v>1</v>
      </c>
      <c r="C46" s="51">
        <v>0</v>
      </c>
      <c r="D46" s="51">
        <v>10</v>
      </c>
      <c r="E46" s="51">
        <v>147</v>
      </c>
      <c r="F46" s="51">
        <v>637</v>
      </c>
      <c r="G46" s="51">
        <v>1249</v>
      </c>
      <c r="H46" s="51">
        <v>1628</v>
      </c>
      <c r="I46" s="51">
        <v>2227</v>
      </c>
      <c r="J46" s="51">
        <v>2539</v>
      </c>
      <c r="K46" s="51">
        <v>2020</v>
      </c>
      <c r="L46" s="51">
        <v>2043</v>
      </c>
      <c r="M46" s="51">
        <v>2433</v>
      </c>
      <c r="N46" s="52">
        <v>1885</v>
      </c>
    </row>
    <row r="47" spans="2:16" x14ac:dyDescent="0.25">
      <c r="B47" s="57" t="s">
        <v>2</v>
      </c>
      <c r="C47" s="48">
        <f>C46</f>
        <v>0</v>
      </c>
      <c r="D47" s="48">
        <f>C47+D46</f>
        <v>10</v>
      </c>
      <c r="E47" s="48">
        <f t="shared" ref="E47:N47" si="18">D47+E46</f>
        <v>157</v>
      </c>
      <c r="F47" s="48">
        <f t="shared" si="18"/>
        <v>794</v>
      </c>
      <c r="G47" s="48">
        <f t="shared" si="18"/>
        <v>2043</v>
      </c>
      <c r="H47" s="48">
        <f t="shared" si="18"/>
        <v>3671</v>
      </c>
      <c r="I47" s="48">
        <f t="shared" si="18"/>
        <v>5898</v>
      </c>
      <c r="J47" s="48">
        <f t="shared" si="18"/>
        <v>8437</v>
      </c>
      <c r="K47" s="48">
        <f t="shared" si="18"/>
        <v>10457</v>
      </c>
      <c r="L47" s="48">
        <f t="shared" si="18"/>
        <v>12500</v>
      </c>
      <c r="M47" s="48">
        <f t="shared" si="18"/>
        <v>14933</v>
      </c>
      <c r="N47" s="48">
        <f t="shared" si="18"/>
        <v>16818</v>
      </c>
    </row>
    <row r="48" spans="2:16" x14ac:dyDescent="0.25">
      <c r="B48" s="59"/>
      <c r="C48" s="61"/>
      <c r="D48" s="61"/>
      <c r="E48" s="61"/>
      <c r="F48" s="61"/>
      <c r="G48" s="61"/>
      <c r="H48" s="61"/>
      <c r="I48" s="61"/>
      <c r="J48" s="61"/>
      <c r="K48" s="61"/>
      <c r="L48" s="61"/>
      <c r="M48" s="61"/>
      <c r="N48" s="61"/>
    </row>
    <row r="49" spans="2:14" x14ac:dyDescent="0.25">
      <c r="B49" s="39"/>
      <c r="C49" s="39"/>
      <c r="D49" s="39"/>
      <c r="E49" s="39"/>
      <c r="F49" s="39"/>
      <c r="G49" s="39"/>
      <c r="H49" s="39"/>
      <c r="I49" s="39"/>
      <c r="J49" s="39"/>
      <c r="K49" s="39"/>
      <c r="L49" s="39"/>
      <c r="M49" s="39"/>
      <c r="N49" s="39"/>
    </row>
    <row r="50" spans="2:14" x14ac:dyDescent="0.25">
      <c r="B50" s="39"/>
      <c r="C50" s="39"/>
      <c r="D50" s="39"/>
      <c r="E50" s="39"/>
      <c r="F50" s="39"/>
      <c r="G50" s="39"/>
      <c r="H50" s="39"/>
      <c r="I50" s="39"/>
      <c r="J50" s="39"/>
      <c r="K50" s="39"/>
      <c r="L50" s="39"/>
      <c r="M50" s="39"/>
      <c r="N50" s="39"/>
    </row>
    <row r="51" spans="2:14" x14ac:dyDescent="0.25">
      <c r="B51" s="39"/>
      <c r="C51" s="39"/>
      <c r="D51" s="39"/>
      <c r="E51" s="39"/>
      <c r="F51" s="39"/>
      <c r="G51" s="39"/>
      <c r="H51" s="39"/>
      <c r="I51" s="39"/>
      <c r="J51" s="39"/>
      <c r="K51" s="39"/>
      <c r="L51" s="39"/>
      <c r="M51" s="39"/>
      <c r="N51" s="39"/>
    </row>
    <row r="52" spans="2:14" x14ac:dyDescent="0.25">
      <c r="B52" s="39"/>
      <c r="C52" s="39"/>
      <c r="D52" s="39"/>
      <c r="E52" s="39"/>
      <c r="F52" s="39"/>
      <c r="G52" s="39"/>
      <c r="H52" s="39"/>
      <c r="I52" s="39"/>
      <c r="J52" s="39"/>
      <c r="K52" s="39"/>
      <c r="L52" s="39"/>
      <c r="M52" s="39"/>
      <c r="N52" s="39"/>
    </row>
    <row r="53" spans="2:14" x14ac:dyDescent="0.25">
      <c r="B53" s="39"/>
      <c r="C53" s="39"/>
      <c r="D53" s="39"/>
      <c r="E53" s="39"/>
      <c r="F53" s="39"/>
      <c r="G53" s="39"/>
      <c r="H53" s="39"/>
      <c r="I53" s="39"/>
      <c r="J53" s="39"/>
      <c r="K53" s="39"/>
      <c r="L53" s="39"/>
      <c r="M53" s="39"/>
      <c r="N53" s="39"/>
    </row>
    <row r="54" spans="2:14" x14ac:dyDescent="0.25">
      <c r="B54" s="39"/>
      <c r="C54" s="39"/>
      <c r="D54" s="39"/>
      <c r="E54" s="39"/>
      <c r="F54" s="39"/>
      <c r="G54" s="39"/>
      <c r="H54" s="39"/>
      <c r="I54" s="39"/>
      <c r="J54" s="39"/>
      <c r="K54" s="39"/>
      <c r="L54" s="39"/>
      <c r="M54" s="39"/>
      <c r="N54" s="39"/>
    </row>
    <row r="55" spans="2:14" x14ac:dyDescent="0.25">
      <c r="B55" s="39"/>
      <c r="C55" s="39"/>
      <c r="D55" s="39"/>
      <c r="E55" s="39"/>
      <c r="F55" s="39"/>
      <c r="G55" s="39"/>
      <c r="H55" s="39"/>
      <c r="I55" s="39"/>
      <c r="J55" s="39"/>
      <c r="K55" s="39"/>
      <c r="L55" s="39"/>
      <c r="M55" s="39"/>
      <c r="N55" s="39"/>
    </row>
    <row r="56" spans="2:14" x14ac:dyDescent="0.25">
      <c r="B56" s="39"/>
      <c r="C56" s="39"/>
      <c r="D56" s="39"/>
      <c r="E56" s="39"/>
      <c r="F56" s="39"/>
      <c r="G56" s="39"/>
      <c r="H56" s="39"/>
      <c r="I56" s="39"/>
      <c r="J56" s="39"/>
      <c r="K56" s="39"/>
      <c r="L56" s="39"/>
      <c r="M56" s="39"/>
      <c r="N56" s="39"/>
    </row>
    <row r="57" spans="2:14" x14ac:dyDescent="0.25">
      <c r="B57" s="39"/>
      <c r="C57" s="39"/>
      <c r="D57" s="39"/>
      <c r="E57" s="39"/>
      <c r="F57" s="39"/>
      <c r="G57" s="39"/>
      <c r="H57" s="39"/>
      <c r="I57" s="39"/>
      <c r="J57" s="39"/>
      <c r="K57" s="39"/>
      <c r="L57" s="39"/>
      <c r="M57" s="39"/>
      <c r="N57" s="39"/>
    </row>
    <row r="58" spans="2:14" x14ac:dyDescent="0.25">
      <c r="B58" s="39"/>
      <c r="C58" s="39"/>
      <c r="D58" s="39"/>
      <c r="E58" s="39"/>
      <c r="F58" s="39"/>
      <c r="G58" s="39"/>
      <c r="H58" s="39"/>
      <c r="I58" s="39"/>
      <c r="J58" s="39"/>
      <c r="K58" s="39"/>
      <c r="L58" s="39"/>
      <c r="M58" s="39"/>
      <c r="N58" s="39"/>
    </row>
    <row r="59" spans="2:14" x14ac:dyDescent="0.25">
      <c r="B59" s="39"/>
      <c r="C59" s="39"/>
      <c r="D59" s="39"/>
      <c r="E59" s="39"/>
      <c r="F59" s="39"/>
      <c r="G59" s="39"/>
      <c r="H59" s="39"/>
      <c r="I59" s="39"/>
      <c r="J59" s="39"/>
      <c r="K59" s="39"/>
      <c r="L59" s="39"/>
      <c r="M59" s="39"/>
      <c r="N59" s="39"/>
    </row>
    <row r="60" spans="2:14" x14ac:dyDescent="0.25">
      <c r="B60" s="39"/>
      <c r="C60" s="39"/>
      <c r="D60" s="39"/>
      <c r="E60" s="39"/>
      <c r="F60" s="39"/>
      <c r="G60" s="39"/>
      <c r="H60" s="39"/>
      <c r="I60" s="39"/>
      <c r="J60" s="39"/>
      <c r="K60" s="39"/>
      <c r="L60" s="39"/>
      <c r="M60" s="39"/>
      <c r="N60" s="39"/>
    </row>
    <row r="61" spans="2:14" x14ac:dyDescent="0.25">
      <c r="B61" s="39"/>
      <c r="C61" s="39"/>
      <c r="D61" s="39"/>
      <c r="E61" s="39"/>
      <c r="F61" s="39"/>
      <c r="G61" s="39"/>
      <c r="H61" s="39"/>
      <c r="I61" s="39"/>
      <c r="J61" s="39"/>
      <c r="K61" s="39"/>
      <c r="L61" s="39"/>
      <c r="M61" s="39"/>
      <c r="N61" s="39"/>
    </row>
    <row r="62" spans="2:14" x14ac:dyDescent="0.25">
      <c r="B62" s="39"/>
      <c r="C62" s="39"/>
      <c r="D62" s="39"/>
      <c r="E62" s="39"/>
      <c r="F62" s="39"/>
      <c r="G62" s="39"/>
      <c r="H62" s="39"/>
      <c r="I62" s="39"/>
      <c r="J62" s="39"/>
      <c r="K62" s="39"/>
      <c r="L62" s="39"/>
      <c r="M62" s="39"/>
      <c r="N62" s="39"/>
    </row>
    <row r="63" spans="2:14" x14ac:dyDescent="0.25">
      <c r="B63" s="39"/>
      <c r="C63" s="39"/>
      <c r="D63" s="39"/>
      <c r="E63" s="39"/>
      <c r="F63" s="39"/>
      <c r="G63" s="39"/>
      <c r="H63" s="39"/>
      <c r="I63" s="39"/>
      <c r="J63" s="39"/>
      <c r="K63" s="39"/>
      <c r="L63" s="39"/>
      <c r="M63" s="39"/>
      <c r="N63" s="39"/>
    </row>
    <row r="64" spans="2:14" x14ac:dyDescent="0.25">
      <c r="B64" s="39"/>
      <c r="C64" s="39"/>
      <c r="D64" s="39"/>
      <c r="E64" s="39"/>
      <c r="F64" s="39"/>
      <c r="G64" s="39"/>
      <c r="H64" s="39"/>
      <c r="I64" s="39"/>
      <c r="J64" s="39"/>
      <c r="K64" s="39"/>
      <c r="L64" s="39"/>
      <c r="M64" s="39"/>
      <c r="N64" s="39"/>
    </row>
    <row r="65" spans="2:15" x14ac:dyDescent="0.25">
      <c r="B65" s="39"/>
      <c r="C65" s="39"/>
      <c r="D65" s="39"/>
      <c r="E65" s="39"/>
      <c r="F65" s="39"/>
      <c r="G65" s="39"/>
      <c r="H65" s="39"/>
      <c r="I65" s="39"/>
      <c r="J65" s="39"/>
      <c r="K65" s="39"/>
      <c r="L65" s="39"/>
      <c r="M65" s="39"/>
      <c r="N65" s="39"/>
    </row>
    <row r="66" spans="2:15" x14ac:dyDescent="0.25">
      <c r="B66" s="39"/>
      <c r="C66" s="39"/>
      <c r="D66" s="39"/>
      <c r="E66" s="39"/>
      <c r="F66" s="39"/>
      <c r="G66" s="39"/>
      <c r="H66" s="39"/>
      <c r="I66" s="39"/>
      <c r="J66" s="39"/>
      <c r="K66" s="39"/>
      <c r="L66" s="39"/>
      <c r="M66" s="39"/>
      <c r="N66" s="39"/>
    </row>
    <row r="67" spans="2:15" x14ac:dyDescent="0.25">
      <c r="B67" s="39"/>
      <c r="C67" s="39"/>
      <c r="D67" s="39"/>
      <c r="E67" s="39"/>
      <c r="F67" s="39"/>
      <c r="G67" s="39"/>
      <c r="H67" s="39"/>
      <c r="I67" s="39"/>
      <c r="J67" s="39"/>
      <c r="K67" s="39"/>
      <c r="L67" s="39"/>
      <c r="M67" s="39"/>
      <c r="N67" s="39"/>
    </row>
    <row r="68" spans="2:15" x14ac:dyDescent="0.25">
      <c r="B68" s="39"/>
      <c r="C68" s="39"/>
      <c r="D68" s="39"/>
      <c r="E68" s="39"/>
      <c r="F68" s="39"/>
      <c r="G68" s="39"/>
      <c r="H68" s="39"/>
      <c r="I68" s="39"/>
      <c r="J68" s="39"/>
      <c r="K68" s="39"/>
      <c r="L68" s="39"/>
      <c r="M68" s="39"/>
      <c r="N68" s="39"/>
    </row>
    <row r="69" spans="2:15" x14ac:dyDescent="0.25">
      <c r="B69" s="39"/>
      <c r="C69" s="39"/>
      <c r="D69" s="39"/>
      <c r="E69" s="39"/>
      <c r="F69" s="39"/>
      <c r="G69" s="39"/>
      <c r="H69" s="39"/>
      <c r="I69" s="39"/>
      <c r="J69" s="39"/>
      <c r="K69" s="39"/>
      <c r="L69" s="39"/>
      <c r="M69" s="39"/>
      <c r="N69" s="39"/>
    </row>
    <row r="70" spans="2:15" ht="30" customHeight="1" x14ac:dyDescent="0.25">
      <c r="B70" s="39"/>
      <c r="C70" s="39"/>
      <c r="D70" s="39"/>
      <c r="E70" s="39"/>
      <c r="F70" s="39"/>
      <c r="G70" s="39"/>
      <c r="H70" s="39"/>
      <c r="I70" s="39"/>
      <c r="J70" s="39"/>
      <c r="K70" s="39"/>
      <c r="L70" s="39"/>
      <c r="M70" s="39"/>
      <c r="N70" s="39"/>
      <c r="O70" s="26"/>
    </row>
    <row r="71" spans="2:15" x14ac:dyDescent="0.25">
      <c r="B71" s="56" t="s">
        <v>43</v>
      </c>
      <c r="C71" s="62"/>
      <c r="D71" s="62"/>
      <c r="E71" s="62"/>
      <c r="F71" s="62"/>
      <c r="G71" s="62"/>
      <c r="H71" s="62"/>
      <c r="I71" s="62"/>
      <c r="J71" s="62"/>
      <c r="K71" s="62"/>
      <c r="L71" s="62"/>
      <c r="M71" s="62"/>
      <c r="N71" s="62"/>
    </row>
    <row r="72" spans="2:15" x14ac:dyDescent="0.25">
      <c r="B72" s="57" t="s">
        <v>0</v>
      </c>
      <c r="C72" s="63" t="s">
        <v>8</v>
      </c>
      <c r="D72" s="63" t="s">
        <v>9</v>
      </c>
      <c r="E72" s="63" t="s">
        <v>10</v>
      </c>
      <c r="F72" s="63" t="s">
        <v>11</v>
      </c>
      <c r="G72" s="63" t="s">
        <v>12</v>
      </c>
      <c r="H72" s="63" t="s">
        <v>92</v>
      </c>
      <c r="I72" s="63" t="s">
        <v>14</v>
      </c>
      <c r="J72" s="63" t="s">
        <v>3</v>
      </c>
      <c r="K72" s="63" t="s">
        <v>4</v>
      </c>
      <c r="L72" s="63" t="s">
        <v>5</v>
      </c>
      <c r="M72" s="63" t="s">
        <v>6</v>
      </c>
      <c r="N72" s="63" t="s">
        <v>111</v>
      </c>
    </row>
    <row r="73" spans="2:15" x14ac:dyDescent="0.25">
      <c r="B73" s="57" t="s">
        <v>1</v>
      </c>
      <c r="C73" s="46">
        <f>H11</f>
        <v>956</v>
      </c>
      <c r="D73" s="46">
        <f t="shared" ref="D73:I73" si="19">I11</f>
        <v>932</v>
      </c>
      <c r="E73" s="46">
        <f t="shared" si="19"/>
        <v>1026</v>
      </c>
      <c r="F73" s="46">
        <f t="shared" si="19"/>
        <v>991</v>
      </c>
      <c r="G73" s="46">
        <f t="shared" si="19"/>
        <v>958</v>
      </c>
      <c r="H73" s="46">
        <f t="shared" si="19"/>
        <v>1111</v>
      </c>
      <c r="I73" s="46">
        <f t="shared" si="19"/>
        <v>1153</v>
      </c>
      <c r="J73" s="46">
        <f>C6</f>
        <v>1112</v>
      </c>
      <c r="K73" s="46">
        <f t="shared" ref="K73:N73" si="20">D6</f>
        <v>1249</v>
      </c>
      <c r="L73" s="46">
        <f t="shared" si="20"/>
        <v>1141</v>
      </c>
      <c r="M73" s="46">
        <f t="shared" si="20"/>
        <v>1070</v>
      </c>
      <c r="N73" s="46">
        <f t="shared" si="20"/>
        <v>884</v>
      </c>
      <c r="O73" s="69"/>
    </row>
    <row r="74" spans="2:15" ht="30" x14ac:dyDescent="0.25">
      <c r="B74" s="64" t="s">
        <v>44</v>
      </c>
      <c r="C74" s="47">
        <f>SUM($I$16:$N$16,C11:H11)</f>
        <v>12641</v>
      </c>
      <c r="D74" s="47">
        <f>SUM($J$16:$N$16,C11:I11)</f>
        <v>12382</v>
      </c>
      <c r="E74" s="47">
        <f>SUM($K$16:$N$16,C11:J11)</f>
        <v>12406</v>
      </c>
      <c r="F74" s="47">
        <f>SUM($L$16:$N$16,C11:K11)</f>
        <v>12447</v>
      </c>
      <c r="G74" s="47">
        <f>SUM($M$16:$N$16,C11:L11)</f>
        <v>12129</v>
      </c>
      <c r="H74" s="47">
        <f>SUM($N$16,C11:M11)</f>
        <v>12003</v>
      </c>
      <c r="I74" s="47">
        <f>SUM(C11:N11)</f>
        <v>12170</v>
      </c>
      <c r="J74" s="47">
        <f>SUM($D$11:$N$11,C6)</f>
        <v>12246</v>
      </c>
      <c r="K74" s="47">
        <f>SUM($E$11:$N$11,C6:D6)</f>
        <v>12368</v>
      </c>
      <c r="L74" s="47">
        <f>SUM($F$11:$N$11,C6:E6)</f>
        <v>12529</v>
      </c>
      <c r="M74" s="47">
        <f>SUM($G$11:$N$11,C6:F6)</f>
        <v>12632</v>
      </c>
      <c r="N74" s="47">
        <f>SUM($H$11:$N$11,C6:G6)</f>
        <v>12583</v>
      </c>
    </row>
    <row r="75" spans="2:15" x14ac:dyDescent="0.25"/>
    <row r="76" spans="2:15" x14ac:dyDescent="0.25"/>
    <row r="77" spans="2:15" x14ac:dyDescent="0.25"/>
    <row r="78" spans="2:15" x14ac:dyDescent="0.25"/>
    <row r="79" spans="2:15" x14ac:dyDescent="0.25"/>
    <row r="80" spans="2:15"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3" x14ac:dyDescent="0.25">
      <c r="A97" s="23" t="s">
        <v>50</v>
      </c>
    </row>
    <row r="98" spans="1:3" x14ac:dyDescent="0.25">
      <c r="A98" s="21">
        <v>1</v>
      </c>
      <c r="B98" s="21" t="s">
        <v>53</v>
      </c>
    </row>
    <row r="99" spans="1:3" x14ac:dyDescent="0.25">
      <c r="B99" s="21" t="s">
        <v>54</v>
      </c>
      <c r="C99" s="21" t="s">
        <v>60</v>
      </c>
    </row>
    <row r="100" spans="1:3" x14ac:dyDescent="0.25">
      <c r="B100" s="21" t="s">
        <v>55</v>
      </c>
      <c r="C100" s="21" t="s">
        <v>61</v>
      </c>
    </row>
    <row r="101" spans="1:3" x14ac:dyDescent="0.25">
      <c r="B101" s="21" t="s">
        <v>57</v>
      </c>
      <c r="C101" s="21" t="s">
        <v>62</v>
      </c>
    </row>
    <row r="102" spans="1:3" x14ac:dyDescent="0.25">
      <c r="A102" s="21">
        <v>2</v>
      </c>
      <c r="B102" s="21" t="s">
        <v>66</v>
      </c>
    </row>
    <row r="103" spans="1:3" x14ac:dyDescent="0.25"/>
    <row r="104" spans="1:3" x14ac:dyDescent="0.25"/>
    <row r="105" spans="1:3" x14ac:dyDescent="0.25"/>
    <row r="106" spans="1:3" x14ac:dyDescent="0.25"/>
    <row r="107" spans="1:3" x14ac:dyDescent="0.25"/>
    <row r="108" spans="1:3" x14ac:dyDescent="0.25"/>
    <row r="109" spans="1:3" x14ac:dyDescent="0.25"/>
    <row r="110" spans="1:3" x14ac:dyDescent="0.25"/>
    <row r="111" spans="1:3" x14ac:dyDescent="0.25"/>
    <row r="112" spans="1:3" x14ac:dyDescent="0.25"/>
    <row r="113" x14ac:dyDescent="0.25"/>
  </sheetData>
  <mergeCells count="2">
    <mergeCell ref="B18:N18"/>
    <mergeCell ref="B13:N13"/>
  </mergeCells>
  <pageMargins left="0.74803149606299213" right="0.74803149606299213" top="0.98425196850393704" bottom="0.98425196850393704" header="0.51181102362204722" footer="0.51181102362204722"/>
  <pageSetup scale="54" orientation="portrait" r:id="rId1"/>
  <headerFooter alignWithMargins="0">
    <oddFooter>&amp;LRTA Portal MI&amp;R&amp;P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workbookViewId="0"/>
  </sheetViews>
  <sheetFormatPr defaultColWidth="0" defaultRowHeight="15" zeroHeight="1" x14ac:dyDescent="0.25"/>
  <cols>
    <col min="1" max="1" width="2.85546875" style="21" customWidth="1"/>
    <col min="2" max="14" width="9" style="21" customWidth="1"/>
    <col min="15" max="15" width="4.85546875" style="21" customWidth="1"/>
    <col min="16" max="16" width="0" style="21" hidden="1" customWidth="1"/>
    <col min="17" max="16384" width="9.140625" style="21" hidden="1"/>
  </cols>
  <sheetData>
    <row r="1" spans="2:14" x14ac:dyDescent="0.25">
      <c r="B1" s="39"/>
      <c r="C1" s="39"/>
      <c r="D1" s="39"/>
      <c r="E1" s="39"/>
      <c r="F1" s="39"/>
      <c r="G1" s="39"/>
      <c r="H1" s="39"/>
      <c r="I1" s="39"/>
      <c r="J1" s="39"/>
      <c r="K1" s="39"/>
      <c r="L1" s="39"/>
      <c r="M1" s="39"/>
      <c r="N1" s="39"/>
    </row>
    <row r="2" spans="2:14" x14ac:dyDescent="0.25">
      <c r="B2" s="55" t="s">
        <v>42</v>
      </c>
      <c r="C2" s="39"/>
      <c r="D2" s="39"/>
      <c r="E2" s="39"/>
      <c r="F2" s="39"/>
      <c r="G2" s="39"/>
      <c r="H2" s="39"/>
      <c r="I2" s="39"/>
      <c r="J2" s="39"/>
      <c r="K2" s="39"/>
      <c r="L2" s="39"/>
      <c r="M2" s="39"/>
      <c r="N2" s="39"/>
    </row>
    <row r="3" spans="2:14" x14ac:dyDescent="0.25">
      <c r="B3" s="55"/>
      <c r="C3" s="39"/>
      <c r="D3" s="39"/>
      <c r="E3" s="39"/>
      <c r="F3" s="39"/>
      <c r="G3" s="39"/>
      <c r="H3" s="39"/>
      <c r="I3" s="39"/>
      <c r="J3" s="39"/>
      <c r="K3" s="39"/>
      <c r="L3" s="39"/>
      <c r="M3" s="39"/>
      <c r="N3" s="39"/>
    </row>
    <row r="4" spans="2:14" x14ac:dyDescent="0.25">
      <c r="B4" s="56" t="s">
        <v>112</v>
      </c>
      <c r="C4" s="39"/>
      <c r="D4" s="39"/>
      <c r="E4" s="39"/>
      <c r="F4" s="39"/>
      <c r="G4" s="39"/>
      <c r="H4" s="39"/>
      <c r="I4" s="39"/>
      <c r="J4" s="39"/>
      <c r="K4" s="39"/>
      <c r="L4" s="39"/>
      <c r="M4" s="39"/>
      <c r="N4" s="39"/>
    </row>
    <row r="5" spans="2:14" x14ac:dyDescent="0.25">
      <c r="B5" s="57" t="s">
        <v>0</v>
      </c>
      <c r="C5" s="58" t="s">
        <v>3</v>
      </c>
      <c r="D5" s="58" t="s">
        <v>4</v>
      </c>
      <c r="E5" s="58" t="s">
        <v>5</v>
      </c>
      <c r="F5" s="58" t="s">
        <v>6</v>
      </c>
      <c r="G5" s="58" t="s">
        <v>7</v>
      </c>
      <c r="H5" s="58" t="s">
        <v>8</v>
      </c>
      <c r="I5" s="58" t="s">
        <v>9</v>
      </c>
      <c r="J5" s="58" t="s">
        <v>10</v>
      </c>
      <c r="K5" s="58" t="s">
        <v>11</v>
      </c>
      <c r="L5" s="58" t="s">
        <v>12</v>
      </c>
      <c r="M5" s="58" t="s">
        <v>92</v>
      </c>
      <c r="N5" s="58" t="s">
        <v>14</v>
      </c>
    </row>
    <row r="6" spans="2:14" x14ac:dyDescent="0.25">
      <c r="B6" s="57" t="s">
        <v>1</v>
      </c>
      <c r="C6" s="48">
        <v>13323</v>
      </c>
      <c r="D6" s="48">
        <v>13248</v>
      </c>
      <c r="E6" s="48">
        <v>14239</v>
      </c>
      <c r="F6" s="48">
        <v>14787</v>
      </c>
      <c r="G6" s="48">
        <v>12540</v>
      </c>
      <c r="H6" s="48"/>
      <c r="I6" s="48"/>
      <c r="J6" s="50"/>
      <c r="K6" s="50"/>
      <c r="L6" s="48"/>
      <c r="M6" s="48"/>
      <c r="N6" s="48"/>
    </row>
    <row r="7" spans="2:14" x14ac:dyDescent="0.25">
      <c r="B7" s="57" t="s">
        <v>2</v>
      </c>
      <c r="C7" s="48">
        <f>C6</f>
        <v>13323</v>
      </c>
      <c r="D7" s="48">
        <f>IF(D6="","",D6+C7)</f>
        <v>26571</v>
      </c>
      <c r="E7" s="48">
        <f t="shared" ref="E7" si="0">IF(E6="","",E6+D7)</f>
        <v>40810</v>
      </c>
      <c r="F7" s="48">
        <f t="shared" ref="F7" si="1">IF(F6="","",F6+E7)</f>
        <v>55597</v>
      </c>
      <c r="G7" s="48">
        <f t="shared" ref="G7" si="2">IF(G6="","",G6+F7)</f>
        <v>68137</v>
      </c>
      <c r="H7" s="48" t="str">
        <f t="shared" ref="H7" si="3">IF(H6="","",H6+G7)</f>
        <v/>
      </c>
      <c r="I7" s="48" t="str">
        <f t="shared" ref="I7" si="4">IF(I6="","",I6+H7)</f>
        <v/>
      </c>
      <c r="J7" s="48" t="str">
        <f t="shared" ref="J7" si="5">IF(J6="","",J6+I7)</f>
        <v/>
      </c>
      <c r="K7" s="48" t="str">
        <f t="shared" ref="K7" si="6">IF(K6="","",K6+J7)</f>
        <v/>
      </c>
      <c r="L7" s="48" t="str">
        <f>IF(L6="","",L6+K7)</f>
        <v/>
      </c>
      <c r="M7" s="48" t="str">
        <f t="shared" ref="M7" si="7">IF(M6="","",M6+L7)</f>
        <v/>
      </c>
      <c r="N7" s="48" t="str">
        <f t="shared" ref="N7" si="8">IF(N6="","",N6+M7)</f>
        <v/>
      </c>
    </row>
    <row r="8" spans="2:14" x14ac:dyDescent="0.25">
      <c r="B8" s="39"/>
      <c r="C8" s="39"/>
      <c r="D8" s="39"/>
      <c r="E8" s="39"/>
      <c r="F8" s="39"/>
      <c r="G8" s="39"/>
      <c r="H8" s="39"/>
      <c r="I8" s="39"/>
      <c r="J8" s="39"/>
      <c r="K8" s="39"/>
      <c r="L8" s="39"/>
      <c r="M8" s="39"/>
      <c r="N8" s="39"/>
    </row>
    <row r="9" spans="2:14" x14ac:dyDescent="0.25">
      <c r="B9" s="56" t="s">
        <v>98</v>
      </c>
      <c r="C9" s="39"/>
      <c r="D9" s="39"/>
      <c r="E9" s="39"/>
      <c r="F9" s="39"/>
      <c r="G9" s="39"/>
      <c r="H9" s="39"/>
      <c r="I9" s="39"/>
      <c r="J9" s="39"/>
      <c r="K9" s="39"/>
      <c r="L9" s="39"/>
      <c r="M9" s="39"/>
      <c r="N9" s="39"/>
    </row>
    <row r="10" spans="2:14" x14ac:dyDescent="0.25">
      <c r="B10" s="57" t="s">
        <v>0</v>
      </c>
      <c r="C10" s="58" t="s">
        <v>3</v>
      </c>
      <c r="D10" s="58" t="s">
        <v>4</v>
      </c>
      <c r="E10" s="58" t="s">
        <v>5</v>
      </c>
      <c r="F10" s="58" t="s">
        <v>6</v>
      </c>
      <c r="G10" s="58" t="s">
        <v>7</v>
      </c>
      <c r="H10" s="58" t="s">
        <v>8</v>
      </c>
      <c r="I10" s="58" t="s">
        <v>9</v>
      </c>
      <c r="J10" s="58" t="s">
        <v>10</v>
      </c>
      <c r="K10" s="58" t="s">
        <v>11</v>
      </c>
      <c r="L10" s="58" t="s">
        <v>12</v>
      </c>
      <c r="M10" s="58" t="s">
        <v>92</v>
      </c>
      <c r="N10" s="58" t="s">
        <v>14</v>
      </c>
    </row>
    <row r="11" spans="2:14" x14ac:dyDescent="0.25">
      <c r="B11" s="57" t="s">
        <v>1</v>
      </c>
      <c r="C11" s="48">
        <v>13815</v>
      </c>
      <c r="D11" s="48">
        <v>14704</v>
      </c>
      <c r="E11" s="48">
        <v>13749</v>
      </c>
      <c r="F11" s="48">
        <v>14461</v>
      </c>
      <c r="G11" s="48">
        <v>12866</v>
      </c>
      <c r="H11" s="48">
        <v>14429</v>
      </c>
      <c r="I11" s="48">
        <v>14344</v>
      </c>
      <c r="J11" s="50">
        <v>11722</v>
      </c>
      <c r="K11" s="50">
        <v>13809</v>
      </c>
      <c r="L11" s="48">
        <v>13279</v>
      </c>
      <c r="M11" s="48">
        <v>13585</v>
      </c>
      <c r="N11" s="48">
        <v>13128</v>
      </c>
    </row>
    <row r="12" spans="2:14" x14ac:dyDescent="0.25">
      <c r="B12" s="57" t="s">
        <v>2</v>
      </c>
      <c r="C12" s="48">
        <f>C11</f>
        <v>13815</v>
      </c>
      <c r="D12" s="48">
        <f t="shared" ref="D12:K12" si="9">IF(D11="","",D11+C12)</f>
        <v>28519</v>
      </c>
      <c r="E12" s="48">
        <f t="shared" si="9"/>
        <v>42268</v>
      </c>
      <c r="F12" s="48">
        <f t="shared" si="9"/>
        <v>56729</v>
      </c>
      <c r="G12" s="48">
        <f t="shared" si="9"/>
        <v>69595</v>
      </c>
      <c r="H12" s="48">
        <f t="shared" si="9"/>
        <v>84024</v>
      </c>
      <c r="I12" s="48">
        <f t="shared" si="9"/>
        <v>98368</v>
      </c>
      <c r="J12" s="48">
        <f t="shared" si="9"/>
        <v>110090</v>
      </c>
      <c r="K12" s="48">
        <f t="shared" si="9"/>
        <v>123899</v>
      </c>
      <c r="L12" s="48">
        <f>IF(L11="","",L11+K12)</f>
        <v>137178</v>
      </c>
      <c r="M12" s="48">
        <f t="shared" ref="M12:N12" si="10">IF(M11="","",M11+L12)</f>
        <v>150763</v>
      </c>
      <c r="N12" s="48">
        <f t="shared" si="10"/>
        <v>163891</v>
      </c>
    </row>
    <row r="13" spans="2:14" x14ac:dyDescent="0.25">
      <c r="B13" s="83"/>
      <c r="C13" s="83"/>
      <c r="D13" s="83"/>
      <c r="E13" s="83"/>
      <c r="F13" s="83"/>
      <c r="G13" s="83"/>
      <c r="H13" s="83"/>
      <c r="I13" s="83"/>
      <c r="J13" s="83"/>
      <c r="K13" s="83"/>
      <c r="L13" s="83"/>
      <c r="M13" s="83"/>
      <c r="N13" s="83"/>
    </row>
    <row r="14" spans="2:14" x14ac:dyDescent="0.25">
      <c r="B14" s="56" t="s">
        <v>97</v>
      </c>
      <c r="C14" s="39"/>
      <c r="D14" s="39"/>
      <c r="E14" s="39"/>
      <c r="F14" s="39"/>
      <c r="G14" s="39"/>
      <c r="H14" s="39"/>
      <c r="I14" s="39"/>
      <c r="J14" s="39"/>
      <c r="K14" s="39"/>
      <c r="L14" s="39"/>
      <c r="M14" s="39"/>
      <c r="N14" s="39"/>
    </row>
    <row r="15" spans="2:14" x14ac:dyDescent="0.25">
      <c r="B15" s="57" t="s">
        <v>0</v>
      </c>
      <c r="C15" s="58" t="s">
        <v>3</v>
      </c>
      <c r="D15" s="58" t="s">
        <v>4</v>
      </c>
      <c r="E15" s="58" t="s">
        <v>5</v>
      </c>
      <c r="F15" s="58" t="s">
        <v>6</v>
      </c>
      <c r="G15" s="58" t="s">
        <v>7</v>
      </c>
      <c r="H15" s="58" t="s">
        <v>8</v>
      </c>
      <c r="I15" s="58" t="s">
        <v>9</v>
      </c>
      <c r="J15" s="58" t="s">
        <v>10</v>
      </c>
      <c r="K15" s="58" t="s">
        <v>11</v>
      </c>
      <c r="L15" s="58" t="s">
        <v>12</v>
      </c>
      <c r="M15" s="58" t="s">
        <v>92</v>
      </c>
      <c r="N15" s="58" t="s">
        <v>14</v>
      </c>
    </row>
    <row r="16" spans="2:14" x14ac:dyDescent="0.25">
      <c r="B16" s="57" t="s">
        <v>1</v>
      </c>
      <c r="C16" s="48">
        <v>14139</v>
      </c>
      <c r="D16" s="48">
        <v>15169</v>
      </c>
      <c r="E16" s="48">
        <v>13577</v>
      </c>
      <c r="F16" s="48">
        <v>15189</v>
      </c>
      <c r="G16" s="48">
        <v>14567</v>
      </c>
      <c r="H16" s="48">
        <v>14125</v>
      </c>
      <c r="I16" s="48">
        <v>15503</v>
      </c>
      <c r="J16" s="50">
        <v>12978</v>
      </c>
      <c r="K16" s="50">
        <v>12978</v>
      </c>
      <c r="L16" s="48">
        <v>13326</v>
      </c>
      <c r="M16" s="48">
        <v>18147</v>
      </c>
      <c r="N16" s="48">
        <v>12665</v>
      </c>
    </row>
    <row r="17" spans="2:14" x14ac:dyDescent="0.25">
      <c r="B17" s="57" t="s">
        <v>2</v>
      </c>
      <c r="C17" s="48">
        <f>C16</f>
        <v>14139</v>
      </c>
      <c r="D17" s="48">
        <f t="shared" ref="D17:N17" si="11">C17+D16</f>
        <v>29308</v>
      </c>
      <c r="E17" s="48">
        <f t="shared" si="11"/>
        <v>42885</v>
      </c>
      <c r="F17" s="48">
        <f t="shared" si="11"/>
        <v>58074</v>
      </c>
      <c r="G17" s="48">
        <f t="shared" si="11"/>
        <v>72641</v>
      </c>
      <c r="H17" s="48">
        <f t="shared" si="11"/>
        <v>86766</v>
      </c>
      <c r="I17" s="48">
        <f t="shared" si="11"/>
        <v>102269</v>
      </c>
      <c r="J17" s="48">
        <f t="shared" si="11"/>
        <v>115247</v>
      </c>
      <c r="K17" s="48">
        <f t="shared" si="11"/>
        <v>128225</v>
      </c>
      <c r="L17" s="48">
        <f t="shared" si="11"/>
        <v>141551</v>
      </c>
      <c r="M17" s="48">
        <f t="shared" si="11"/>
        <v>159698</v>
      </c>
      <c r="N17" s="48">
        <f t="shared" si="11"/>
        <v>172363</v>
      </c>
    </row>
    <row r="18" spans="2:14" x14ac:dyDescent="0.25">
      <c r="B18" s="83"/>
      <c r="C18" s="83"/>
      <c r="D18" s="83"/>
      <c r="E18" s="83"/>
      <c r="F18" s="83"/>
      <c r="G18" s="83"/>
      <c r="H18" s="83"/>
      <c r="I18" s="83"/>
      <c r="J18" s="83"/>
      <c r="K18" s="83"/>
      <c r="L18" s="83"/>
      <c r="M18" s="83"/>
      <c r="N18" s="83"/>
    </row>
    <row r="19" spans="2:14" x14ac:dyDescent="0.25">
      <c r="B19" s="56" t="s">
        <v>96</v>
      </c>
      <c r="C19" s="39"/>
      <c r="D19" s="39"/>
      <c r="E19" s="39"/>
      <c r="F19" s="39"/>
      <c r="G19" s="39"/>
      <c r="H19" s="39"/>
      <c r="I19" s="39"/>
      <c r="J19" s="39"/>
      <c r="K19" s="39"/>
      <c r="L19" s="39"/>
      <c r="M19" s="39"/>
      <c r="N19" s="39"/>
    </row>
    <row r="20" spans="2:14" x14ac:dyDescent="0.25">
      <c r="B20" s="57" t="s">
        <v>0</v>
      </c>
      <c r="C20" s="58" t="s">
        <v>3</v>
      </c>
      <c r="D20" s="58" t="s">
        <v>4</v>
      </c>
      <c r="E20" s="58" t="s">
        <v>5</v>
      </c>
      <c r="F20" s="58" t="s">
        <v>6</v>
      </c>
      <c r="G20" s="58" t="s">
        <v>7</v>
      </c>
      <c r="H20" s="58" t="s">
        <v>8</v>
      </c>
      <c r="I20" s="58" t="s">
        <v>9</v>
      </c>
      <c r="J20" s="58" t="s">
        <v>10</v>
      </c>
      <c r="K20" s="58" t="s">
        <v>11</v>
      </c>
      <c r="L20" s="58" t="s">
        <v>12</v>
      </c>
      <c r="M20" s="58" t="s">
        <v>13</v>
      </c>
      <c r="N20" s="58" t="s">
        <v>14</v>
      </c>
    </row>
    <row r="21" spans="2:14" x14ac:dyDescent="0.25">
      <c r="B21" s="57" t="s">
        <v>1</v>
      </c>
      <c r="C21" s="51">
        <v>13282</v>
      </c>
      <c r="D21" s="51">
        <v>14858</v>
      </c>
      <c r="E21" s="51">
        <v>16575</v>
      </c>
      <c r="F21" s="51">
        <v>14570</v>
      </c>
      <c r="G21" s="48">
        <v>15555</v>
      </c>
      <c r="H21" s="62">
        <v>15699</v>
      </c>
      <c r="I21" s="48">
        <v>16278</v>
      </c>
      <c r="J21" s="48">
        <v>14698</v>
      </c>
      <c r="K21" s="48">
        <v>13322</v>
      </c>
      <c r="L21" s="48">
        <v>15901</v>
      </c>
      <c r="M21" s="48">
        <v>17447</v>
      </c>
      <c r="N21" s="48">
        <v>14599</v>
      </c>
    </row>
    <row r="22" spans="2:14" x14ac:dyDescent="0.25">
      <c r="B22" s="57" t="s">
        <v>2</v>
      </c>
      <c r="C22" s="51">
        <f>C21</f>
        <v>13282</v>
      </c>
      <c r="D22" s="48">
        <f t="shared" ref="D22:N22" si="12">C22+D21</f>
        <v>28140</v>
      </c>
      <c r="E22" s="48">
        <f t="shared" si="12"/>
        <v>44715</v>
      </c>
      <c r="F22" s="48">
        <f t="shared" si="12"/>
        <v>59285</v>
      </c>
      <c r="G22" s="48">
        <f t="shared" si="12"/>
        <v>74840</v>
      </c>
      <c r="H22" s="48">
        <f t="shared" si="12"/>
        <v>90539</v>
      </c>
      <c r="I22" s="48">
        <f t="shared" si="12"/>
        <v>106817</v>
      </c>
      <c r="J22" s="48">
        <f t="shared" si="12"/>
        <v>121515</v>
      </c>
      <c r="K22" s="48">
        <f t="shared" si="12"/>
        <v>134837</v>
      </c>
      <c r="L22" s="48">
        <f t="shared" si="12"/>
        <v>150738</v>
      </c>
      <c r="M22" s="48">
        <f t="shared" si="12"/>
        <v>168185</v>
      </c>
      <c r="N22" s="48">
        <f t="shared" si="12"/>
        <v>182784</v>
      </c>
    </row>
    <row r="23" spans="2:14" x14ac:dyDescent="0.25">
      <c r="B23" s="66"/>
      <c r="C23" s="60"/>
      <c r="D23" s="61"/>
      <c r="E23" s="61"/>
      <c r="F23" s="61"/>
      <c r="G23" s="61"/>
      <c r="H23" s="61"/>
      <c r="I23" s="61"/>
      <c r="J23" s="61"/>
      <c r="K23" s="61"/>
      <c r="L23" s="61"/>
      <c r="M23" s="61"/>
      <c r="N23" s="61"/>
    </row>
    <row r="24" spans="2:14" x14ac:dyDescent="0.25">
      <c r="B24" s="56" t="s">
        <v>91</v>
      </c>
      <c r="C24" s="39"/>
      <c r="D24" s="39"/>
      <c r="E24" s="39"/>
      <c r="F24" s="39"/>
      <c r="G24" s="39"/>
      <c r="H24" s="39"/>
      <c r="I24" s="39"/>
      <c r="J24" s="39"/>
      <c r="K24" s="39"/>
      <c r="L24" s="39"/>
      <c r="M24" s="39"/>
      <c r="N24" s="39"/>
    </row>
    <row r="25" spans="2:14" x14ac:dyDescent="0.25">
      <c r="B25" s="57" t="s">
        <v>0</v>
      </c>
      <c r="C25" s="58" t="s">
        <v>3</v>
      </c>
      <c r="D25" s="58" t="s">
        <v>4</v>
      </c>
      <c r="E25" s="58" t="s">
        <v>5</v>
      </c>
      <c r="F25" s="58" t="s">
        <v>6</v>
      </c>
      <c r="G25" s="58" t="s">
        <v>94</v>
      </c>
      <c r="H25" s="58" t="s">
        <v>95</v>
      </c>
      <c r="I25" s="58" t="s">
        <v>9</v>
      </c>
      <c r="J25" s="58" t="s">
        <v>10</v>
      </c>
      <c r="K25" s="58" t="s">
        <v>11</v>
      </c>
      <c r="L25" s="58" t="s">
        <v>12</v>
      </c>
      <c r="M25" s="58" t="s">
        <v>13</v>
      </c>
      <c r="N25" s="58" t="s">
        <v>14</v>
      </c>
    </row>
    <row r="26" spans="2:14" x14ac:dyDescent="0.25">
      <c r="B26" s="57" t="s">
        <v>1</v>
      </c>
      <c r="C26" s="51">
        <v>12871</v>
      </c>
      <c r="D26" s="51">
        <v>13023</v>
      </c>
      <c r="E26" s="51">
        <v>14479</v>
      </c>
      <c r="F26" s="51">
        <v>11684</v>
      </c>
      <c r="G26" s="48">
        <v>15324</v>
      </c>
      <c r="H26" s="62">
        <v>16357</v>
      </c>
      <c r="I26" s="48">
        <v>13881</v>
      </c>
      <c r="J26" s="48">
        <v>12861</v>
      </c>
      <c r="K26" s="48">
        <v>13199</v>
      </c>
      <c r="L26" s="48">
        <v>14277</v>
      </c>
      <c r="M26" s="48">
        <v>15951</v>
      </c>
      <c r="N26" s="48">
        <v>15307</v>
      </c>
    </row>
    <row r="27" spans="2:14" x14ac:dyDescent="0.25">
      <c r="B27" s="57" t="s">
        <v>2</v>
      </c>
      <c r="C27" s="51">
        <f>C26</f>
        <v>12871</v>
      </c>
      <c r="D27" s="48">
        <f t="shared" ref="D27:N27" si="13">C27+D26</f>
        <v>25894</v>
      </c>
      <c r="E27" s="48">
        <f t="shared" si="13"/>
        <v>40373</v>
      </c>
      <c r="F27" s="48">
        <f t="shared" si="13"/>
        <v>52057</v>
      </c>
      <c r="G27" s="48">
        <f t="shared" si="13"/>
        <v>67381</v>
      </c>
      <c r="H27" s="48">
        <f t="shared" si="13"/>
        <v>83738</v>
      </c>
      <c r="I27" s="48">
        <f t="shared" si="13"/>
        <v>97619</v>
      </c>
      <c r="J27" s="48">
        <f t="shared" si="13"/>
        <v>110480</v>
      </c>
      <c r="K27" s="48">
        <f t="shared" si="13"/>
        <v>123679</v>
      </c>
      <c r="L27" s="48">
        <f t="shared" si="13"/>
        <v>137956</v>
      </c>
      <c r="M27" s="48">
        <f t="shared" si="13"/>
        <v>153907</v>
      </c>
      <c r="N27" s="48">
        <f t="shared" si="13"/>
        <v>169214</v>
      </c>
    </row>
    <row r="28" spans="2:14" x14ac:dyDescent="0.25">
      <c r="B28" s="66" t="s">
        <v>90</v>
      </c>
      <c r="C28" s="60"/>
      <c r="D28" s="61"/>
      <c r="E28" s="61"/>
      <c r="F28" s="61"/>
      <c r="G28" s="61"/>
      <c r="H28" s="61"/>
      <c r="I28" s="61"/>
      <c r="J28" s="61"/>
      <c r="K28" s="61"/>
      <c r="L28" s="61"/>
      <c r="M28" s="61"/>
      <c r="N28" s="61"/>
    </row>
    <row r="29" spans="2:14" ht="20.25" customHeight="1" x14ac:dyDescent="0.25">
      <c r="B29" s="56" t="s">
        <v>84</v>
      </c>
      <c r="C29" s="39"/>
      <c r="D29" s="39"/>
      <c r="E29" s="39"/>
      <c r="F29" s="39"/>
      <c r="G29" s="39"/>
      <c r="H29" s="39"/>
      <c r="I29" s="39"/>
      <c r="J29" s="39"/>
      <c r="K29" s="39"/>
      <c r="L29" s="39"/>
      <c r="M29" s="39"/>
      <c r="N29" s="39"/>
    </row>
    <row r="30" spans="2:14" x14ac:dyDescent="0.25">
      <c r="B30" s="57" t="s">
        <v>0</v>
      </c>
      <c r="C30" s="58" t="s">
        <v>3</v>
      </c>
      <c r="D30" s="58" t="s">
        <v>4</v>
      </c>
      <c r="E30" s="58" t="s">
        <v>5</v>
      </c>
      <c r="F30" s="58" t="s">
        <v>6</v>
      </c>
      <c r="G30" s="58" t="s">
        <v>7</v>
      </c>
      <c r="H30" s="58" t="s">
        <v>8</v>
      </c>
      <c r="I30" s="58" t="s">
        <v>9</v>
      </c>
      <c r="J30" s="58" t="s">
        <v>10</v>
      </c>
      <c r="K30" s="58" t="s">
        <v>11</v>
      </c>
      <c r="L30" s="58" t="s">
        <v>12</v>
      </c>
      <c r="M30" s="58" t="s">
        <v>87</v>
      </c>
      <c r="N30" s="58" t="s">
        <v>14</v>
      </c>
    </row>
    <row r="31" spans="2:14" x14ac:dyDescent="0.25">
      <c r="B31" s="57" t="s">
        <v>1</v>
      </c>
      <c r="C31" s="51">
        <v>12955</v>
      </c>
      <c r="D31" s="51">
        <v>11213</v>
      </c>
      <c r="E31" s="51">
        <v>13559</v>
      </c>
      <c r="F31" s="51">
        <v>12191</v>
      </c>
      <c r="G31" s="48">
        <v>11712</v>
      </c>
      <c r="H31" s="62">
        <v>12556</v>
      </c>
      <c r="I31" s="48">
        <v>12024</v>
      </c>
      <c r="J31" s="48">
        <v>11247</v>
      </c>
      <c r="K31" s="48">
        <v>12927</v>
      </c>
      <c r="L31" s="48">
        <v>12936</v>
      </c>
      <c r="M31" s="48">
        <v>17316</v>
      </c>
      <c r="N31" s="48">
        <v>12298</v>
      </c>
    </row>
    <row r="32" spans="2:14" x14ac:dyDescent="0.25">
      <c r="B32" s="57" t="s">
        <v>2</v>
      </c>
      <c r="C32" s="51">
        <f>C31</f>
        <v>12955</v>
      </c>
      <c r="D32" s="48">
        <f t="shared" ref="D32:N32" si="14">C32+D31</f>
        <v>24168</v>
      </c>
      <c r="E32" s="48">
        <f t="shared" si="14"/>
        <v>37727</v>
      </c>
      <c r="F32" s="48">
        <f t="shared" si="14"/>
        <v>49918</v>
      </c>
      <c r="G32" s="48">
        <f t="shared" si="14"/>
        <v>61630</v>
      </c>
      <c r="H32" s="48">
        <f t="shared" si="14"/>
        <v>74186</v>
      </c>
      <c r="I32" s="48">
        <f t="shared" si="14"/>
        <v>86210</v>
      </c>
      <c r="J32" s="48">
        <f t="shared" si="14"/>
        <v>97457</v>
      </c>
      <c r="K32" s="48">
        <f t="shared" si="14"/>
        <v>110384</v>
      </c>
      <c r="L32" s="48">
        <f t="shared" si="14"/>
        <v>123320</v>
      </c>
      <c r="M32" s="48">
        <f t="shared" si="14"/>
        <v>140636</v>
      </c>
      <c r="N32" s="48">
        <f t="shared" si="14"/>
        <v>152934</v>
      </c>
    </row>
    <row r="33" spans="2:16" x14ac:dyDescent="0.25">
      <c r="B33" s="66" t="s">
        <v>90</v>
      </c>
      <c r="C33" s="60"/>
      <c r="D33" s="61"/>
      <c r="E33" s="61"/>
      <c r="F33" s="61"/>
      <c r="G33" s="61"/>
      <c r="H33" s="61"/>
      <c r="I33" s="61"/>
      <c r="J33" s="61"/>
      <c r="K33" s="61"/>
      <c r="L33" s="61"/>
      <c r="M33" s="61"/>
      <c r="N33" s="61"/>
    </row>
    <row r="34" spans="2:16" x14ac:dyDescent="0.25">
      <c r="B34" s="56" t="s">
        <v>48</v>
      </c>
      <c r="C34" s="39"/>
      <c r="D34" s="39"/>
      <c r="E34" s="39"/>
      <c r="F34" s="39"/>
      <c r="G34" s="39"/>
      <c r="H34" s="39"/>
      <c r="I34" s="39"/>
      <c r="J34" s="39"/>
      <c r="K34" s="39"/>
      <c r="L34" s="39"/>
      <c r="M34" s="39"/>
      <c r="N34" s="39"/>
    </row>
    <row r="35" spans="2:16" x14ac:dyDescent="0.25">
      <c r="B35" s="57" t="s">
        <v>0</v>
      </c>
      <c r="C35" s="58" t="s">
        <v>3</v>
      </c>
      <c r="D35" s="58" t="s">
        <v>4</v>
      </c>
      <c r="E35" s="58" t="s">
        <v>5</v>
      </c>
      <c r="F35" s="58" t="s">
        <v>6</v>
      </c>
      <c r="G35" s="58" t="s">
        <v>7</v>
      </c>
      <c r="H35" s="58" t="s">
        <v>8</v>
      </c>
      <c r="I35" s="58" t="s">
        <v>9</v>
      </c>
      <c r="J35" s="58" t="s">
        <v>10</v>
      </c>
      <c r="K35" s="58" t="s">
        <v>11</v>
      </c>
      <c r="L35" s="58" t="s">
        <v>12</v>
      </c>
      <c r="M35" s="58" t="s">
        <v>13</v>
      </c>
      <c r="N35" s="58" t="s">
        <v>14</v>
      </c>
    </row>
    <row r="36" spans="2:16" x14ac:dyDescent="0.25">
      <c r="B36" s="57" t="s">
        <v>1</v>
      </c>
      <c r="C36" s="51">
        <v>10491</v>
      </c>
      <c r="D36" s="51">
        <v>9110</v>
      </c>
      <c r="E36" s="51">
        <v>11715</v>
      </c>
      <c r="F36" s="51">
        <v>11415</v>
      </c>
      <c r="G36" s="48">
        <v>11292</v>
      </c>
      <c r="H36" s="62">
        <v>13413</v>
      </c>
      <c r="I36" s="48">
        <v>13354</v>
      </c>
      <c r="J36" s="48">
        <v>10880</v>
      </c>
      <c r="K36" s="48">
        <v>13294</v>
      </c>
      <c r="L36" s="48">
        <v>13199</v>
      </c>
      <c r="M36" s="48">
        <v>13926</v>
      </c>
      <c r="N36" s="48">
        <v>16856</v>
      </c>
    </row>
    <row r="37" spans="2:16" x14ac:dyDescent="0.25">
      <c r="B37" s="57" t="s">
        <v>2</v>
      </c>
      <c r="C37" s="51">
        <f>C36</f>
        <v>10491</v>
      </c>
      <c r="D37" s="48">
        <f t="shared" ref="D37:N37" si="15">C37+D36</f>
        <v>19601</v>
      </c>
      <c r="E37" s="48">
        <f t="shared" si="15"/>
        <v>31316</v>
      </c>
      <c r="F37" s="48">
        <f t="shared" si="15"/>
        <v>42731</v>
      </c>
      <c r="G37" s="48">
        <f t="shared" si="15"/>
        <v>54023</v>
      </c>
      <c r="H37" s="48">
        <f t="shared" si="15"/>
        <v>67436</v>
      </c>
      <c r="I37" s="48">
        <f t="shared" si="15"/>
        <v>80790</v>
      </c>
      <c r="J37" s="48">
        <f t="shared" si="15"/>
        <v>91670</v>
      </c>
      <c r="K37" s="48">
        <f t="shared" si="15"/>
        <v>104964</v>
      </c>
      <c r="L37" s="48">
        <f t="shared" si="15"/>
        <v>118163</v>
      </c>
      <c r="M37" s="48">
        <f t="shared" si="15"/>
        <v>132089</v>
      </c>
      <c r="N37" s="48">
        <f t="shared" si="15"/>
        <v>148945</v>
      </c>
    </row>
    <row r="38" spans="2:16" x14ac:dyDescent="0.25">
      <c r="B38" s="59"/>
      <c r="C38" s="60"/>
      <c r="D38" s="61"/>
      <c r="E38" s="61"/>
      <c r="F38" s="61"/>
      <c r="G38" s="61"/>
      <c r="H38" s="61"/>
      <c r="I38" s="61"/>
      <c r="J38" s="61"/>
      <c r="K38" s="61"/>
      <c r="L38" s="61"/>
      <c r="M38" s="61"/>
      <c r="N38" s="61"/>
    </row>
    <row r="39" spans="2:16" x14ac:dyDescent="0.25">
      <c r="B39" s="56" t="s">
        <v>15</v>
      </c>
      <c r="C39" s="39"/>
      <c r="D39" s="39"/>
      <c r="E39" s="39"/>
      <c r="F39" s="39"/>
      <c r="G39" s="39"/>
      <c r="H39" s="39"/>
      <c r="I39" s="39"/>
      <c r="J39" s="39"/>
      <c r="K39" s="39"/>
      <c r="L39" s="39"/>
      <c r="M39" s="39"/>
      <c r="N39" s="39"/>
    </row>
    <row r="40" spans="2:16" x14ac:dyDescent="0.25">
      <c r="B40" s="57" t="s">
        <v>0</v>
      </c>
      <c r="C40" s="58" t="s">
        <v>3</v>
      </c>
      <c r="D40" s="58" t="s">
        <v>4</v>
      </c>
      <c r="E40" s="58" t="s">
        <v>5</v>
      </c>
      <c r="F40" s="58" t="s">
        <v>6</v>
      </c>
      <c r="G40" s="58" t="s">
        <v>7</v>
      </c>
      <c r="H40" s="58" t="s">
        <v>8</v>
      </c>
      <c r="I40" s="58" t="s">
        <v>9</v>
      </c>
      <c r="J40" s="58" t="s">
        <v>10</v>
      </c>
      <c r="K40" s="58" t="s">
        <v>11</v>
      </c>
      <c r="L40" s="58" t="s">
        <v>12</v>
      </c>
      <c r="M40" s="58" t="s">
        <v>13</v>
      </c>
      <c r="N40" s="58" t="s">
        <v>14</v>
      </c>
    </row>
    <row r="41" spans="2:16" x14ac:dyDescent="0.25">
      <c r="B41" s="57" t="s">
        <v>1</v>
      </c>
      <c r="C41" s="51">
        <v>4878</v>
      </c>
      <c r="D41" s="51">
        <v>6006</v>
      </c>
      <c r="E41" s="51">
        <v>5781</v>
      </c>
      <c r="F41" s="51">
        <v>6658</v>
      </c>
      <c r="G41" s="48">
        <v>6391</v>
      </c>
      <c r="H41" s="48">
        <v>7153</v>
      </c>
      <c r="I41" s="48">
        <v>7994</v>
      </c>
      <c r="J41" s="48">
        <v>6662</v>
      </c>
      <c r="K41" s="48">
        <v>8302</v>
      </c>
      <c r="L41" s="48">
        <v>9611</v>
      </c>
      <c r="M41" s="48">
        <v>9918</v>
      </c>
      <c r="N41" s="48">
        <v>8547</v>
      </c>
    </row>
    <row r="42" spans="2:16" x14ac:dyDescent="0.25">
      <c r="B42" s="57" t="s">
        <v>2</v>
      </c>
      <c r="C42" s="48">
        <f>C41</f>
        <v>4878</v>
      </c>
      <c r="D42" s="48">
        <f t="shared" ref="D42:N42" si="16">C42+D41</f>
        <v>10884</v>
      </c>
      <c r="E42" s="48">
        <f t="shared" si="16"/>
        <v>16665</v>
      </c>
      <c r="F42" s="48">
        <f t="shared" si="16"/>
        <v>23323</v>
      </c>
      <c r="G42" s="48">
        <f t="shared" si="16"/>
        <v>29714</v>
      </c>
      <c r="H42" s="48">
        <f t="shared" si="16"/>
        <v>36867</v>
      </c>
      <c r="I42" s="48">
        <f t="shared" si="16"/>
        <v>44861</v>
      </c>
      <c r="J42" s="48">
        <f t="shared" si="16"/>
        <v>51523</v>
      </c>
      <c r="K42" s="48">
        <f t="shared" si="16"/>
        <v>59825</v>
      </c>
      <c r="L42" s="48">
        <f t="shared" si="16"/>
        <v>69436</v>
      </c>
      <c r="M42" s="48">
        <f t="shared" si="16"/>
        <v>79354</v>
      </c>
      <c r="N42" s="48">
        <f t="shared" si="16"/>
        <v>87901</v>
      </c>
    </row>
    <row r="43" spans="2:16" x14ac:dyDescent="0.25">
      <c r="B43" s="59"/>
      <c r="C43" s="61"/>
      <c r="D43" s="61"/>
      <c r="E43" s="61"/>
      <c r="F43" s="61"/>
      <c r="G43" s="61"/>
      <c r="H43" s="61"/>
      <c r="I43" s="61"/>
      <c r="J43" s="61"/>
      <c r="K43" s="61"/>
      <c r="L43" s="61"/>
      <c r="M43" s="61"/>
      <c r="N43" s="61"/>
      <c r="O43" s="30"/>
      <c r="P43" s="28"/>
    </row>
    <row r="44" spans="2:16" x14ac:dyDescent="0.25">
      <c r="B44" s="56" t="s">
        <v>16</v>
      </c>
      <c r="C44" s="62"/>
      <c r="D44" s="62"/>
      <c r="E44" s="62"/>
      <c r="F44" s="62"/>
      <c r="G44" s="62"/>
      <c r="H44" s="62"/>
      <c r="I44" s="62"/>
      <c r="J44" s="62"/>
      <c r="K44" s="62"/>
      <c r="L44" s="62"/>
      <c r="M44" s="62"/>
      <c r="N44" s="62"/>
      <c r="O44" s="26"/>
      <c r="P44" s="28"/>
    </row>
    <row r="45" spans="2:16" x14ac:dyDescent="0.25">
      <c r="B45" s="57" t="s">
        <v>0</v>
      </c>
      <c r="C45" s="58" t="s">
        <v>3</v>
      </c>
      <c r="D45" s="58" t="s">
        <v>4</v>
      </c>
      <c r="E45" s="58" t="s">
        <v>5</v>
      </c>
      <c r="F45" s="58" t="s">
        <v>6</v>
      </c>
      <c r="G45" s="58" t="s">
        <v>7</v>
      </c>
      <c r="H45" s="58" t="s">
        <v>8</v>
      </c>
      <c r="I45" s="58" t="s">
        <v>9</v>
      </c>
      <c r="J45" s="58" t="s">
        <v>10</v>
      </c>
      <c r="K45" s="58" t="s">
        <v>11</v>
      </c>
      <c r="L45" s="58" t="s">
        <v>12</v>
      </c>
      <c r="M45" s="58" t="s">
        <v>13</v>
      </c>
      <c r="N45" s="58" t="s">
        <v>14</v>
      </c>
    </row>
    <row r="46" spans="2:16" x14ac:dyDescent="0.25">
      <c r="B46" s="57" t="s">
        <v>1</v>
      </c>
      <c r="C46" s="51">
        <v>0</v>
      </c>
      <c r="D46" s="51">
        <v>0</v>
      </c>
      <c r="E46" s="51">
        <v>0</v>
      </c>
      <c r="F46" s="51">
        <v>0</v>
      </c>
      <c r="G46" s="51">
        <v>0</v>
      </c>
      <c r="H46" s="51">
        <v>0</v>
      </c>
      <c r="I46" s="51">
        <v>0</v>
      </c>
      <c r="J46" s="51">
        <v>0</v>
      </c>
      <c r="K46" s="51">
        <v>0</v>
      </c>
      <c r="L46" s="51">
        <v>0</v>
      </c>
      <c r="M46" s="51">
        <v>75</v>
      </c>
      <c r="N46" s="52">
        <v>2448</v>
      </c>
    </row>
    <row r="47" spans="2:16" x14ac:dyDescent="0.25">
      <c r="B47" s="57" t="s">
        <v>2</v>
      </c>
      <c r="C47" s="48">
        <f>C46</f>
        <v>0</v>
      </c>
      <c r="D47" s="48">
        <f>C47+D46</f>
        <v>0</v>
      </c>
      <c r="E47" s="48">
        <f t="shared" ref="E47:L47" si="17">D47+E46</f>
        <v>0</v>
      </c>
      <c r="F47" s="48">
        <f t="shared" si="17"/>
        <v>0</v>
      </c>
      <c r="G47" s="48">
        <f t="shared" si="17"/>
        <v>0</v>
      </c>
      <c r="H47" s="48">
        <f t="shared" si="17"/>
        <v>0</v>
      </c>
      <c r="I47" s="48">
        <f t="shared" si="17"/>
        <v>0</v>
      </c>
      <c r="J47" s="48">
        <f t="shared" si="17"/>
        <v>0</v>
      </c>
      <c r="K47" s="48">
        <f t="shared" si="17"/>
        <v>0</v>
      </c>
      <c r="L47" s="48">
        <f t="shared" si="17"/>
        <v>0</v>
      </c>
      <c r="M47" s="48">
        <f>L47+M46</f>
        <v>75</v>
      </c>
      <c r="N47" s="48">
        <f>M47+N46</f>
        <v>2523</v>
      </c>
    </row>
    <row r="48" spans="2:16" x14ac:dyDescent="0.25">
      <c r="B48" s="59"/>
      <c r="C48" s="61"/>
      <c r="D48" s="61"/>
      <c r="E48" s="61"/>
      <c r="F48" s="61"/>
      <c r="G48" s="61"/>
      <c r="H48" s="61"/>
      <c r="I48" s="61"/>
      <c r="J48" s="61"/>
      <c r="K48" s="61"/>
      <c r="L48" s="61"/>
      <c r="M48" s="61"/>
      <c r="N48" s="61"/>
    </row>
    <row r="49" spans="2:14" x14ac:dyDescent="0.25">
      <c r="B49" s="39"/>
      <c r="C49" s="39"/>
      <c r="D49" s="39"/>
      <c r="E49" s="39"/>
      <c r="F49" s="39"/>
      <c r="G49" s="39"/>
      <c r="H49" s="39"/>
      <c r="I49" s="39"/>
      <c r="J49" s="39"/>
      <c r="K49" s="39"/>
      <c r="L49" s="39"/>
      <c r="M49" s="39"/>
      <c r="N49" s="39"/>
    </row>
    <row r="50" spans="2:14" x14ac:dyDescent="0.25">
      <c r="B50" s="39"/>
      <c r="C50" s="39"/>
      <c r="D50" s="39"/>
      <c r="E50" s="39"/>
      <c r="F50" s="39"/>
      <c r="G50" s="39"/>
      <c r="H50" s="39"/>
      <c r="I50" s="39"/>
      <c r="J50" s="39"/>
      <c r="K50" s="39"/>
      <c r="L50" s="39"/>
      <c r="M50" s="39"/>
      <c r="N50" s="39"/>
    </row>
    <row r="51" spans="2:14" x14ac:dyDescent="0.25">
      <c r="B51" s="39"/>
      <c r="C51" s="39"/>
      <c r="D51" s="39"/>
      <c r="E51" s="39"/>
      <c r="F51" s="39"/>
      <c r="G51" s="39"/>
      <c r="H51" s="39"/>
      <c r="I51" s="39"/>
      <c r="J51" s="39"/>
      <c r="K51" s="39"/>
      <c r="L51" s="39"/>
      <c r="M51" s="39"/>
      <c r="N51" s="39"/>
    </row>
    <row r="52" spans="2:14" x14ac:dyDescent="0.25">
      <c r="B52" s="39"/>
      <c r="C52" s="39"/>
      <c r="D52" s="39"/>
      <c r="E52" s="39"/>
      <c r="F52" s="39"/>
      <c r="G52" s="39"/>
      <c r="H52" s="39"/>
      <c r="I52" s="39"/>
      <c r="J52" s="39"/>
      <c r="K52" s="39"/>
      <c r="L52" s="39"/>
      <c r="M52" s="39"/>
      <c r="N52" s="39"/>
    </row>
    <row r="53" spans="2:14" x14ac:dyDescent="0.25">
      <c r="B53" s="39"/>
      <c r="C53" s="39"/>
      <c r="D53" s="39"/>
      <c r="E53" s="39"/>
      <c r="F53" s="39"/>
      <c r="G53" s="39"/>
      <c r="H53" s="39"/>
      <c r="I53" s="39"/>
      <c r="J53" s="39"/>
      <c r="K53" s="39"/>
      <c r="L53" s="39"/>
      <c r="M53" s="39"/>
      <c r="N53" s="39"/>
    </row>
    <row r="54" spans="2:14" x14ac:dyDescent="0.25">
      <c r="B54" s="39"/>
      <c r="C54" s="39"/>
      <c r="D54" s="39"/>
      <c r="E54" s="39"/>
      <c r="F54" s="39"/>
      <c r="G54" s="39"/>
      <c r="H54" s="39"/>
      <c r="I54" s="39"/>
      <c r="J54" s="39"/>
      <c r="K54" s="39"/>
      <c r="L54" s="39"/>
      <c r="M54" s="39"/>
      <c r="N54" s="39"/>
    </row>
    <row r="55" spans="2:14" x14ac:dyDescent="0.25">
      <c r="B55" s="39"/>
      <c r="C55" s="39"/>
      <c r="D55" s="39"/>
      <c r="E55" s="39"/>
      <c r="F55" s="39"/>
      <c r="G55" s="39"/>
      <c r="H55" s="39"/>
      <c r="I55" s="39"/>
      <c r="J55" s="39"/>
      <c r="K55" s="39"/>
      <c r="L55" s="39"/>
      <c r="M55" s="39"/>
      <c r="N55" s="39"/>
    </row>
    <row r="56" spans="2:14" x14ac:dyDescent="0.25">
      <c r="B56" s="39"/>
      <c r="C56" s="39"/>
      <c r="D56" s="39"/>
      <c r="E56" s="39"/>
      <c r="F56" s="39"/>
      <c r="G56" s="39"/>
      <c r="H56" s="39"/>
      <c r="I56" s="39"/>
      <c r="J56" s="39"/>
      <c r="K56" s="39"/>
      <c r="L56" s="39"/>
      <c r="M56" s="39"/>
      <c r="N56" s="39"/>
    </row>
    <row r="57" spans="2:14" x14ac:dyDescent="0.25">
      <c r="B57" s="39"/>
      <c r="C57" s="39"/>
      <c r="D57" s="39"/>
      <c r="E57" s="39"/>
      <c r="F57" s="39"/>
      <c r="G57" s="39"/>
      <c r="H57" s="39"/>
      <c r="I57" s="39"/>
      <c r="J57" s="39"/>
      <c r="K57" s="39"/>
      <c r="L57" s="39"/>
      <c r="M57" s="39"/>
      <c r="N57" s="39"/>
    </row>
    <row r="58" spans="2:14" x14ac:dyDescent="0.25">
      <c r="B58" s="39"/>
      <c r="C58" s="39"/>
      <c r="D58" s="39"/>
      <c r="E58" s="39"/>
      <c r="F58" s="39"/>
      <c r="G58" s="39"/>
      <c r="H58" s="39"/>
      <c r="I58" s="39"/>
      <c r="J58" s="39"/>
      <c r="K58" s="39"/>
      <c r="L58" s="39"/>
      <c r="M58" s="39"/>
      <c r="N58" s="39"/>
    </row>
    <row r="59" spans="2:14" x14ac:dyDescent="0.25">
      <c r="B59" s="39"/>
      <c r="C59" s="39"/>
      <c r="D59" s="39"/>
      <c r="E59" s="39"/>
      <c r="F59" s="39"/>
      <c r="G59" s="39"/>
      <c r="H59" s="39"/>
      <c r="I59" s="39"/>
      <c r="J59" s="39"/>
      <c r="K59" s="39"/>
      <c r="L59" s="39"/>
      <c r="M59" s="39"/>
      <c r="N59" s="39"/>
    </row>
    <row r="60" spans="2:14" x14ac:dyDescent="0.25">
      <c r="B60" s="39"/>
      <c r="C60" s="39"/>
      <c r="D60" s="39"/>
      <c r="E60" s="39"/>
      <c r="F60" s="39"/>
      <c r="G60" s="39"/>
      <c r="H60" s="39"/>
      <c r="I60" s="39"/>
      <c r="J60" s="39"/>
      <c r="K60" s="39"/>
      <c r="L60" s="39"/>
      <c r="M60" s="39"/>
      <c r="N60" s="39"/>
    </row>
    <row r="61" spans="2:14" x14ac:dyDescent="0.25">
      <c r="B61" s="39"/>
      <c r="C61" s="39"/>
      <c r="D61" s="39"/>
      <c r="E61" s="39"/>
      <c r="F61" s="39"/>
      <c r="G61" s="39"/>
      <c r="H61" s="39"/>
      <c r="I61" s="39"/>
      <c r="J61" s="39"/>
      <c r="K61" s="39"/>
      <c r="L61" s="39"/>
      <c r="M61" s="39"/>
      <c r="N61" s="39"/>
    </row>
    <row r="62" spans="2:14" x14ac:dyDescent="0.25">
      <c r="B62" s="39"/>
      <c r="C62" s="39"/>
      <c r="D62" s="39"/>
      <c r="E62" s="39"/>
      <c r="F62" s="39"/>
      <c r="G62" s="39"/>
      <c r="H62" s="39"/>
      <c r="I62" s="39"/>
      <c r="J62" s="39"/>
      <c r="K62" s="39"/>
      <c r="L62" s="39"/>
      <c r="M62" s="39"/>
      <c r="N62" s="39"/>
    </row>
    <row r="63" spans="2:14" x14ac:dyDescent="0.25">
      <c r="B63" s="39"/>
      <c r="C63" s="39"/>
      <c r="D63" s="39"/>
      <c r="E63" s="39"/>
      <c r="F63" s="39"/>
      <c r="G63" s="39"/>
      <c r="H63" s="39"/>
      <c r="I63" s="39"/>
      <c r="J63" s="39"/>
      <c r="K63" s="39"/>
      <c r="L63" s="39"/>
      <c r="M63" s="39"/>
      <c r="N63" s="39"/>
    </row>
    <row r="64" spans="2:14" x14ac:dyDescent="0.25">
      <c r="B64" s="39"/>
      <c r="C64" s="39"/>
      <c r="D64" s="39"/>
      <c r="E64" s="39"/>
      <c r="F64" s="39"/>
      <c r="G64" s="39"/>
      <c r="H64" s="39"/>
      <c r="I64" s="39"/>
      <c r="J64" s="39"/>
      <c r="K64" s="39"/>
      <c r="L64" s="39"/>
      <c r="M64" s="39"/>
      <c r="N64" s="39"/>
    </row>
    <row r="65" spans="2:14" x14ac:dyDescent="0.25">
      <c r="B65" s="39"/>
      <c r="C65" s="39"/>
      <c r="D65" s="39"/>
      <c r="E65" s="39"/>
      <c r="F65" s="39"/>
      <c r="G65" s="39"/>
      <c r="H65" s="39"/>
      <c r="I65" s="39"/>
      <c r="J65" s="39"/>
      <c r="K65" s="39"/>
      <c r="L65" s="39"/>
      <c r="M65" s="39"/>
      <c r="N65" s="39"/>
    </row>
    <row r="66" spans="2:14" x14ac:dyDescent="0.25">
      <c r="B66" s="39"/>
      <c r="C66" s="39"/>
      <c r="D66" s="39"/>
      <c r="E66" s="39"/>
      <c r="F66" s="39"/>
      <c r="G66" s="39"/>
      <c r="H66" s="39"/>
      <c r="I66" s="39"/>
      <c r="J66" s="39"/>
      <c r="K66" s="39"/>
      <c r="L66" s="39"/>
      <c r="M66" s="39"/>
      <c r="N66" s="39"/>
    </row>
    <row r="67" spans="2:14" x14ac:dyDescent="0.25">
      <c r="B67" s="39"/>
      <c r="C67" s="39"/>
      <c r="D67" s="39"/>
      <c r="E67" s="39"/>
      <c r="F67" s="39"/>
      <c r="G67" s="39"/>
      <c r="H67" s="39"/>
      <c r="I67" s="39"/>
      <c r="J67" s="39"/>
      <c r="K67" s="39"/>
      <c r="L67" s="39"/>
      <c r="M67" s="39"/>
      <c r="N67" s="39"/>
    </row>
    <row r="68" spans="2:14" x14ac:dyDescent="0.25">
      <c r="B68" s="39"/>
      <c r="C68" s="39"/>
      <c r="D68" s="39"/>
      <c r="E68" s="39"/>
      <c r="F68" s="39"/>
      <c r="G68" s="39"/>
      <c r="H68" s="39"/>
      <c r="I68" s="39"/>
      <c r="J68" s="39"/>
      <c r="K68" s="39"/>
      <c r="L68" s="39"/>
      <c r="M68" s="39"/>
      <c r="N68" s="39"/>
    </row>
    <row r="69" spans="2:14" x14ac:dyDescent="0.25">
      <c r="B69" s="39"/>
      <c r="C69" s="39"/>
      <c r="D69" s="39"/>
      <c r="E69" s="39"/>
      <c r="F69" s="39"/>
      <c r="G69" s="39"/>
      <c r="H69" s="39"/>
      <c r="I69" s="39"/>
      <c r="J69" s="39"/>
      <c r="K69" s="39"/>
      <c r="L69" s="39"/>
      <c r="M69" s="39"/>
      <c r="N69" s="39"/>
    </row>
    <row r="70" spans="2:14" x14ac:dyDescent="0.25">
      <c r="B70" s="56" t="s">
        <v>43</v>
      </c>
      <c r="C70" s="62"/>
      <c r="D70" s="62"/>
      <c r="E70" s="62"/>
      <c r="F70" s="62"/>
      <c r="G70" s="62"/>
      <c r="H70" s="62"/>
      <c r="I70" s="62"/>
      <c r="J70" s="62"/>
      <c r="K70" s="62"/>
      <c r="L70" s="62"/>
      <c r="M70" s="62"/>
      <c r="N70" s="62"/>
    </row>
    <row r="71" spans="2:14" ht="17.25" customHeight="1" x14ac:dyDescent="0.25">
      <c r="B71" s="57" t="s">
        <v>0</v>
      </c>
      <c r="C71" s="58" t="s">
        <v>8</v>
      </c>
      <c r="D71" s="58" t="s">
        <v>9</v>
      </c>
      <c r="E71" s="58" t="s">
        <v>10</v>
      </c>
      <c r="F71" s="58" t="s">
        <v>11</v>
      </c>
      <c r="G71" s="58" t="s">
        <v>12</v>
      </c>
      <c r="H71" s="58" t="s">
        <v>92</v>
      </c>
      <c r="I71" s="58" t="s">
        <v>14</v>
      </c>
      <c r="J71" s="58" t="s">
        <v>3</v>
      </c>
      <c r="K71" s="58" t="s">
        <v>4</v>
      </c>
      <c r="L71" s="58" t="s">
        <v>5</v>
      </c>
      <c r="M71" s="58" t="s">
        <v>6</v>
      </c>
      <c r="N71" s="58" t="s">
        <v>111</v>
      </c>
    </row>
    <row r="72" spans="2:14" x14ac:dyDescent="0.25">
      <c r="B72" s="57" t="s">
        <v>1</v>
      </c>
      <c r="C72" s="51">
        <f>H11</f>
        <v>14429</v>
      </c>
      <c r="D72" s="51">
        <f t="shared" ref="D72:I72" si="18">I11</f>
        <v>14344</v>
      </c>
      <c r="E72" s="51">
        <f t="shared" si="18"/>
        <v>11722</v>
      </c>
      <c r="F72" s="51">
        <f t="shared" si="18"/>
        <v>13809</v>
      </c>
      <c r="G72" s="51">
        <f t="shared" si="18"/>
        <v>13279</v>
      </c>
      <c r="H72" s="51">
        <f t="shared" si="18"/>
        <v>13585</v>
      </c>
      <c r="I72" s="51">
        <f t="shared" si="18"/>
        <v>13128</v>
      </c>
      <c r="J72" s="51">
        <f>C6</f>
        <v>13323</v>
      </c>
      <c r="K72" s="51">
        <f t="shared" ref="K72:N72" si="19">D6</f>
        <v>13248</v>
      </c>
      <c r="L72" s="51">
        <f t="shared" si="19"/>
        <v>14239</v>
      </c>
      <c r="M72" s="51">
        <f t="shared" si="19"/>
        <v>14787</v>
      </c>
      <c r="N72" s="51">
        <f t="shared" si="19"/>
        <v>12540</v>
      </c>
    </row>
    <row r="73" spans="2:14" ht="30" x14ac:dyDescent="0.25">
      <c r="B73" s="64" t="s">
        <v>44</v>
      </c>
      <c r="C73" s="48">
        <f>SUM($C$11:$H$11,$I$16:$N$16)</f>
        <v>169621</v>
      </c>
      <c r="D73" s="48">
        <f>SUM($C$11:$I$11,$J$16:$N$16)</f>
        <v>168462</v>
      </c>
      <c r="E73" s="48">
        <f>SUM($C$11:$J$11,$K$16:$N$16)</f>
        <v>167206</v>
      </c>
      <c r="F73" s="48">
        <f>SUM($C$11:$K$11,$L$16:$N$16)</f>
        <v>168037</v>
      </c>
      <c r="G73" s="48">
        <f>SUM($C$11:$L$11,$M$16:$N$16)</f>
        <v>167990</v>
      </c>
      <c r="H73" s="48">
        <f>SUM($C$11:$M$11,$N$16)</f>
        <v>163428</v>
      </c>
      <c r="I73" s="48">
        <f>SUM($C$11:$N$11)</f>
        <v>163891</v>
      </c>
      <c r="J73" s="48">
        <f>SUM($D$11:$N$11,C6)</f>
        <v>163399</v>
      </c>
      <c r="K73" s="48">
        <f>SUM($E$11:$N$11,C6:D6)</f>
        <v>161943</v>
      </c>
      <c r="L73" s="48">
        <f>SUM($F$11:$N$11,C6:E6)</f>
        <v>162433</v>
      </c>
      <c r="M73" s="48">
        <f>SUM($G$11:$N$11,C6:F6)</f>
        <v>162759</v>
      </c>
      <c r="N73" s="48">
        <f>SUM($H$11:$N$11,C6:G6)</f>
        <v>162433</v>
      </c>
    </row>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4" x14ac:dyDescent="0.25">
      <c r="A97" s="23" t="s">
        <v>50</v>
      </c>
    </row>
    <row r="98" spans="1:14" ht="27" customHeight="1" x14ac:dyDescent="0.25">
      <c r="A98" s="33">
        <v>1</v>
      </c>
      <c r="B98" s="84" t="s">
        <v>67</v>
      </c>
      <c r="C98" s="84"/>
      <c r="D98" s="84"/>
      <c r="E98" s="84"/>
      <c r="F98" s="84"/>
      <c r="G98" s="84"/>
      <c r="H98" s="84"/>
      <c r="I98" s="84"/>
      <c r="J98" s="84"/>
      <c r="K98" s="84"/>
      <c r="L98" s="84"/>
      <c r="M98" s="84"/>
      <c r="N98" s="84"/>
    </row>
    <row r="99" spans="1:14" x14ac:dyDescent="0.25"/>
    <row r="100" spans="1:14" x14ac:dyDescent="0.25"/>
    <row r="101" spans="1:14" x14ac:dyDescent="0.25"/>
    <row r="102" spans="1:14" x14ac:dyDescent="0.25"/>
    <row r="103" spans="1:14" x14ac:dyDescent="0.25"/>
    <row r="104" spans="1:14" x14ac:dyDescent="0.25"/>
    <row r="105" spans="1:14" x14ac:dyDescent="0.25"/>
  </sheetData>
  <mergeCells count="3">
    <mergeCell ref="B18:N18"/>
    <mergeCell ref="B13:N13"/>
    <mergeCell ref="B98:N98"/>
  </mergeCells>
  <pageMargins left="0.74803149606299213" right="0.74803149606299213" top="0.98425196850393704" bottom="0.98425196850393704" header="0.51181102362204722" footer="0.51181102362204722"/>
  <pageSetup scale="57" orientation="portrait" r:id="rId1"/>
  <headerFooter alignWithMargins="0">
    <oddFooter>&amp;LRTA Portal MI&amp;R&amp;P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1"/>
  <sheetViews>
    <sheetView workbookViewId="0"/>
  </sheetViews>
  <sheetFormatPr defaultColWidth="0" defaultRowHeight="15" zeroHeight="1" x14ac:dyDescent="0.25"/>
  <cols>
    <col min="1" max="1" width="2.85546875" style="21" customWidth="1"/>
    <col min="2" max="14" width="9" style="21" customWidth="1"/>
    <col min="15" max="15" width="4.85546875" style="21" customWidth="1"/>
    <col min="16" max="17" width="0" style="21" hidden="1" customWidth="1"/>
    <col min="18" max="16384" width="9.140625" style="21" hidden="1"/>
  </cols>
  <sheetData>
    <row r="1" spans="2:14" x14ac:dyDescent="0.25"/>
    <row r="2" spans="2:14" x14ac:dyDescent="0.25">
      <c r="B2" s="22" t="s">
        <v>41</v>
      </c>
    </row>
    <row r="3" spans="2:14" x14ac:dyDescent="0.25"/>
    <row r="4" spans="2:14" x14ac:dyDescent="0.25">
      <c r="B4" s="23" t="s">
        <v>110</v>
      </c>
    </row>
    <row r="5" spans="2:14" x14ac:dyDescent="0.25">
      <c r="B5" s="24" t="s">
        <v>0</v>
      </c>
      <c r="C5" s="25" t="s">
        <v>3</v>
      </c>
      <c r="D5" s="25" t="s">
        <v>4</v>
      </c>
      <c r="E5" s="25" t="s">
        <v>5</v>
      </c>
      <c r="F5" s="25" t="s">
        <v>6</v>
      </c>
      <c r="G5" s="25" t="s">
        <v>111</v>
      </c>
      <c r="H5" s="25" t="s">
        <v>8</v>
      </c>
      <c r="I5" s="25" t="s">
        <v>9</v>
      </c>
      <c r="J5" s="25" t="s">
        <v>10</v>
      </c>
      <c r="K5" s="25" t="s">
        <v>11</v>
      </c>
      <c r="L5" s="25" t="s">
        <v>12</v>
      </c>
      <c r="M5" s="25" t="s">
        <v>13</v>
      </c>
      <c r="N5" s="25" t="s">
        <v>14</v>
      </c>
    </row>
    <row r="6" spans="2:14" x14ac:dyDescent="0.25">
      <c r="B6" s="24" t="s">
        <v>1</v>
      </c>
      <c r="C6" s="48">
        <v>6217</v>
      </c>
      <c r="D6" s="48">
        <v>5926</v>
      </c>
      <c r="E6" s="48">
        <v>6829</v>
      </c>
      <c r="F6" s="48">
        <v>5999</v>
      </c>
      <c r="G6" s="48">
        <v>5765</v>
      </c>
      <c r="H6" s="48"/>
      <c r="I6" s="48"/>
      <c r="J6" s="50"/>
      <c r="K6" s="50"/>
      <c r="L6" s="48"/>
      <c r="M6" s="48"/>
      <c r="N6" s="48"/>
    </row>
    <row r="7" spans="2:14" x14ac:dyDescent="0.25">
      <c r="B7" s="24" t="s">
        <v>2</v>
      </c>
      <c r="C7" s="48">
        <f>C6</f>
        <v>6217</v>
      </c>
      <c r="D7" s="48">
        <f>IF(D6="","",D6+C7)</f>
        <v>12143</v>
      </c>
      <c r="E7" s="48">
        <f t="shared" ref="E7" si="0">IF(E6="","",E6+D7)</f>
        <v>18972</v>
      </c>
      <c r="F7" s="48">
        <f>IF(F6="","",F6+E7)</f>
        <v>24971</v>
      </c>
      <c r="G7" s="48">
        <f t="shared" ref="G7" si="1">IF(G6="","",G6+F7)</f>
        <v>30736</v>
      </c>
      <c r="H7" s="48" t="str">
        <f t="shared" ref="H7" si="2">IF(H6="","",H6+G7)</f>
        <v/>
      </c>
      <c r="I7" s="48" t="str">
        <f t="shared" ref="I7" si="3">IF(I6="","",I6+H7)</f>
        <v/>
      </c>
      <c r="J7" s="48" t="str">
        <f t="shared" ref="J7" si="4">IF(J6="","",J6+I7)</f>
        <v/>
      </c>
      <c r="K7" s="48" t="str">
        <f t="shared" ref="K7" si="5">IF(K6="","",K6+J7)</f>
        <v/>
      </c>
      <c r="L7" s="48" t="str">
        <f>IF(L6="","",L6+K7)</f>
        <v/>
      </c>
      <c r="M7" s="48" t="str">
        <f t="shared" ref="M7" si="6">IF(M6="","",M6+L7)</f>
        <v/>
      </c>
      <c r="N7" s="48" t="str">
        <f t="shared" ref="N7" si="7">IF(N6="","",N6+M7)</f>
        <v/>
      </c>
    </row>
    <row r="8" spans="2:14" x14ac:dyDescent="0.25"/>
    <row r="9" spans="2:14" x14ac:dyDescent="0.25">
      <c r="B9" s="23" t="s">
        <v>98</v>
      </c>
    </row>
    <row r="10" spans="2:14" x14ac:dyDescent="0.25">
      <c r="B10" s="24" t="s">
        <v>0</v>
      </c>
      <c r="C10" s="25" t="s">
        <v>3</v>
      </c>
      <c r="D10" s="25" t="s">
        <v>4</v>
      </c>
      <c r="E10" s="25" t="s">
        <v>5</v>
      </c>
      <c r="F10" s="25" t="s">
        <v>6</v>
      </c>
      <c r="G10" s="25" t="s">
        <v>7</v>
      </c>
      <c r="H10" s="25" t="s">
        <v>8</v>
      </c>
      <c r="I10" s="25" t="s">
        <v>9</v>
      </c>
      <c r="J10" s="25" t="s">
        <v>10</v>
      </c>
      <c r="K10" s="25" t="s">
        <v>11</v>
      </c>
      <c r="L10" s="25" t="s">
        <v>12</v>
      </c>
      <c r="M10" s="25" t="s">
        <v>92</v>
      </c>
      <c r="N10" s="25" t="s">
        <v>14</v>
      </c>
    </row>
    <row r="11" spans="2:14" x14ac:dyDescent="0.25">
      <c r="B11" s="24" t="s">
        <v>1</v>
      </c>
      <c r="C11" s="48">
        <v>6371</v>
      </c>
      <c r="D11" s="48">
        <v>6540</v>
      </c>
      <c r="E11" s="48">
        <v>6208</v>
      </c>
      <c r="F11" s="48">
        <v>6428</v>
      </c>
      <c r="G11" s="48">
        <v>6197</v>
      </c>
      <c r="H11" s="48">
        <v>6130</v>
      </c>
      <c r="I11" s="48">
        <v>6447</v>
      </c>
      <c r="J11" s="50">
        <v>5170</v>
      </c>
      <c r="K11" s="50">
        <v>6362</v>
      </c>
      <c r="L11" s="48">
        <v>5933</v>
      </c>
      <c r="M11" s="48">
        <v>6066</v>
      </c>
      <c r="N11" s="48">
        <v>5971</v>
      </c>
    </row>
    <row r="12" spans="2:14" x14ac:dyDescent="0.25">
      <c r="B12" s="24" t="s">
        <v>2</v>
      </c>
      <c r="C12" s="48">
        <f>C11</f>
        <v>6371</v>
      </c>
      <c r="D12" s="48">
        <f t="shared" ref="D12:K12" si="8">IF(D11="","",D11+C12)</f>
        <v>12911</v>
      </c>
      <c r="E12" s="48">
        <f t="shared" si="8"/>
        <v>19119</v>
      </c>
      <c r="F12" s="48">
        <f t="shared" si="8"/>
        <v>25547</v>
      </c>
      <c r="G12" s="48">
        <f t="shared" si="8"/>
        <v>31744</v>
      </c>
      <c r="H12" s="48">
        <f t="shared" si="8"/>
        <v>37874</v>
      </c>
      <c r="I12" s="48">
        <f t="shared" si="8"/>
        <v>44321</v>
      </c>
      <c r="J12" s="48">
        <f t="shared" si="8"/>
        <v>49491</v>
      </c>
      <c r="K12" s="48">
        <f t="shared" si="8"/>
        <v>55853</v>
      </c>
      <c r="L12" s="48">
        <f>IF(L11="","",L11+K12)</f>
        <v>61786</v>
      </c>
      <c r="M12" s="48">
        <f t="shared" ref="M12:N12" si="9">IF(M11="","",M11+L12)</f>
        <v>67852</v>
      </c>
      <c r="N12" s="48">
        <f t="shared" si="9"/>
        <v>73823</v>
      </c>
    </row>
    <row r="13" spans="2:14" x14ac:dyDescent="0.25">
      <c r="B13" s="82"/>
      <c r="C13" s="82"/>
      <c r="D13" s="82"/>
      <c r="E13" s="82"/>
      <c r="F13" s="82"/>
      <c r="G13" s="82"/>
      <c r="H13" s="82"/>
      <c r="I13" s="82"/>
      <c r="J13" s="82"/>
      <c r="K13" s="82"/>
      <c r="L13" s="82"/>
      <c r="M13" s="82"/>
      <c r="N13" s="82"/>
    </row>
    <row r="14" spans="2:14" x14ac:dyDescent="0.25">
      <c r="B14" s="23" t="s">
        <v>97</v>
      </c>
    </row>
    <row r="15" spans="2:14" x14ac:dyDescent="0.25">
      <c r="B15" s="24" t="s">
        <v>0</v>
      </c>
      <c r="C15" s="25" t="s">
        <v>3</v>
      </c>
      <c r="D15" s="25" t="s">
        <v>4</v>
      </c>
      <c r="E15" s="25" t="s">
        <v>5</v>
      </c>
      <c r="F15" s="25" t="s">
        <v>6</v>
      </c>
      <c r="G15" s="25" t="s">
        <v>7</v>
      </c>
      <c r="H15" s="25" t="s">
        <v>8</v>
      </c>
      <c r="I15" s="25" t="s">
        <v>9</v>
      </c>
      <c r="J15" s="25" t="s">
        <v>10</v>
      </c>
      <c r="K15" s="25" t="s">
        <v>11</v>
      </c>
      <c r="L15" s="25" t="s">
        <v>12</v>
      </c>
      <c r="M15" s="25" t="s">
        <v>92</v>
      </c>
      <c r="N15" s="25" t="s">
        <v>14</v>
      </c>
    </row>
    <row r="16" spans="2:14" x14ac:dyDescent="0.25">
      <c r="B16" s="24" t="s">
        <v>1</v>
      </c>
      <c r="C16" s="48">
        <v>5453</v>
      </c>
      <c r="D16" s="48">
        <v>6180</v>
      </c>
      <c r="E16" s="48">
        <v>5868</v>
      </c>
      <c r="F16" s="48">
        <v>6455</v>
      </c>
      <c r="G16" s="48">
        <v>6189</v>
      </c>
      <c r="H16" s="48">
        <v>6026</v>
      </c>
      <c r="I16" s="48">
        <v>6191</v>
      </c>
      <c r="J16" s="50">
        <v>5278</v>
      </c>
      <c r="K16" s="50">
        <v>5934</v>
      </c>
      <c r="L16" s="48">
        <v>5725</v>
      </c>
      <c r="M16" s="48">
        <v>6677</v>
      </c>
      <c r="N16" s="48">
        <v>5908</v>
      </c>
    </row>
    <row r="17" spans="2:14" x14ac:dyDescent="0.25">
      <c r="B17" s="24" t="s">
        <v>2</v>
      </c>
      <c r="C17" s="48">
        <f>C16</f>
        <v>5453</v>
      </c>
      <c r="D17" s="48">
        <f t="shared" ref="D17:N17" si="10">C17+D16</f>
        <v>11633</v>
      </c>
      <c r="E17" s="48">
        <f t="shared" si="10"/>
        <v>17501</v>
      </c>
      <c r="F17" s="48">
        <f t="shared" si="10"/>
        <v>23956</v>
      </c>
      <c r="G17" s="48">
        <f t="shared" si="10"/>
        <v>30145</v>
      </c>
      <c r="H17" s="48">
        <f t="shared" si="10"/>
        <v>36171</v>
      </c>
      <c r="I17" s="48">
        <f t="shared" si="10"/>
        <v>42362</v>
      </c>
      <c r="J17" s="48">
        <f t="shared" si="10"/>
        <v>47640</v>
      </c>
      <c r="K17" s="48">
        <f t="shared" si="10"/>
        <v>53574</v>
      </c>
      <c r="L17" s="48">
        <f t="shared" si="10"/>
        <v>59299</v>
      </c>
      <c r="M17" s="48">
        <f t="shared" si="10"/>
        <v>65976</v>
      </c>
      <c r="N17" s="48">
        <f t="shared" si="10"/>
        <v>71884</v>
      </c>
    </row>
    <row r="18" spans="2:14" x14ac:dyDescent="0.25">
      <c r="B18" s="82"/>
      <c r="C18" s="82"/>
      <c r="D18" s="82"/>
      <c r="E18" s="82"/>
      <c r="F18" s="82"/>
      <c r="G18" s="82"/>
      <c r="H18" s="82"/>
      <c r="I18" s="82"/>
      <c r="J18" s="82"/>
      <c r="K18" s="82"/>
      <c r="L18" s="82"/>
      <c r="M18" s="82"/>
      <c r="N18" s="82"/>
    </row>
    <row r="19" spans="2:14" x14ac:dyDescent="0.25">
      <c r="B19" s="23" t="s">
        <v>96</v>
      </c>
    </row>
    <row r="20" spans="2:14" x14ac:dyDescent="0.25">
      <c r="B20" s="24" t="s">
        <v>0</v>
      </c>
      <c r="C20" s="25" t="s">
        <v>3</v>
      </c>
      <c r="D20" s="25" t="s">
        <v>4</v>
      </c>
      <c r="E20" s="25" t="s">
        <v>5</v>
      </c>
      <c r="F20" s="25" t="s">
        <v>6</v>
      </c>
      <c r="G20" s="25" t="s">
        <v>85</v>
      </c>
      <c r="H20" s="25" t="s">
        <v>8</v>
      </c>
      <c r="I20" s="25" t="s">
        <v>9</v>
      </c>
      <c r="J20" s="25" t="s">
        <v>10</v>
      </c>
      <c r="K20" s="25" t="s">
        <v>11</v>
      </c>
      <c r="L20" s="25" t="s">
        <v>12</v>
      </c>
      <c r="M20" s="25" t="s">
        <v>13</v>
      </c>
      <c r="N20" s="25" t="s">
        <v>14</v>
      </c>
    </row>
    <row r="21" spans="2:14" x14ac:dyDescent="0.25">
      <c r="B21" s="24" t="s">
        <v>1</v>
      </c>
      <c r="C21" s="51">
        <v>4038</v>
      </c>
      <c r="D21" s="51">
        <v>5174</v>
      </c>
      <c r="E21" s="51">
        <v>5289</v>
      </c>
      <c r="F21" s="51">
        <v>4628</v>
      </c>
      <c r="G21" s="48">
        <v>4965</v>
      </c>
      <c r="H21" s="48">
        <v>5291</v>
      </c>
      <c r="I21" s="48">
        <v>4928</v>
      </c>
      <c r="J21" s="48">
        <v>4874</v>
      </c>
      <c r="K21" s="48">
        <v>4982</v>
      </c>
      <c r="L21" s="48">
        <v>5386</v>
      </c>
      <c r="M21" s="48">
        <v>5630</v>
      </c>
      <c r="N21" s="48">
        <v>5454</v>
      </c>
    </row>
    <row r="22" spans="2:14" x14ac:dyDescent="0.25">
      <c r="B22" s="24" t="s">
        <v>2</v>
      </c>
      <c r="C22" s="51">
        <f>C21</f>
        <v>4038</v>
      </c>
      <c r="D22" s="48">
        <f t="shared" ref="D22:N22" si="11">C22+D21</f>
        <v>9212</v>
      </c>
      <c r="E22" s="48">
        <f t="shared" si="11"/>
        <v>14501</v>
      </c>
      <c r="F22" s="48">
        <f t="shared" si="11"/>
        <v>19129</v>
      </c>
      <c r="G22" s="48">
        <f t="shared" si="11"/>
        <v>24094</v>
      </c>
      <c r="H22" s="48">
        <f t="shared" si="11"/>
        <v>29385</v>
      </c>
      <c r="I22" s="48">
        <f t="shared" si="11"/>
        <v>34313</v>
      </c>
      <c r="J22" s="48">
        <f t="shared" si="11"/>
        <v>39187</v>
      </c>
      <c r="K22" s="48">
        <f t="shared" si="11"/>
        <v>44169</v>
      </c>
      <c r="L22" s="48">
        <f t="shared" si="11"/>
        <v>49555</v>
      </c>
      <c r="M22" s="48">
        <f t="shared" si="11"/>
        <v>55185</v>
      </c>
      <c r="N22" s="48">
        <f t="shared" si="11"/>
        <v>60639</v>
      </c>
    </row>
    <row r="23" spans="2:14" x14ac:dyDescent="0.25">
      <c r="B23" s="36"/>
      <c r="C23" s="27"/>
      <c r="D23" s="28"/>
      <c r="E23" s="28"/>
      <c r="F23" s="28"/>
      <c r="G23" s="28"/>
      <c r="H23" s="28"/>
      <c r="I23" s="28"/>
      <c r="J23" s="28"/>
      <c r="K23" s="28"/>
      <c r="L23" s="28"/>
      <c r="M23" s="28"/>
      <c r="N23" s="28"/>
    </row>
    <row r="24" spans="2:14" x14ac:dyDescent="0.25">
      <c r="B24" s="23" t="s">
        <v>91</v>
      </c>
    </row>
    <row r="25" spans="2:14" x14ac:dyDescent="0.25">
      <c r="B25" s="24" t="s">
        <v>0</v>
      </c>
      <c r="C25" s="25" t="s">
        <v>3</v>
      </c>
      <c r="D25" s="25" t="s">
        <v>4</v>
      </c>
      <c r="E25" s="25" t="s">
        <v>5</v>
      </c>
      <c r="F25" s="25" t="s">
        <v>6</v>
      </c>
      <c r="G25" s="25" t="s">
        <v>85</v>
      </c>
      <c r="H25" s="25" t="s">
        <v>8</v>
      </c>
      <c r="I25" s="25" t="s">
        <v>9</v>
      </c>
      <c r="J25" s="25" t="s">
        <v>10</v>
      </c>
      <c r="K25" s="25" t="s">
        <v>11</v>
      </c>
      <c r="L25" s="25" t="s">
        <v>12</v>
      </c>
      <c r="M25" s="25" t="s">
        <v>13</v>
      </c>
      <c r="N25" s="25" t="s">
        <v>14</v>
      </c>
    </row>
    <row r="26" spans="2:14" x14ac:dyDescent="0.25">
      <c r="B26" s="24" t="s">
        <v>1</v>
      </c>
      <c r="C26" s="51">
        <v>2290</v>
      </c>
      <c r="D26" s="51">
        <v>2408</v>
      </c>
      <c r="E26" s="51">
        <v>3044</v>
      </c>
      <c r="F26" s="51">
        <v>2562</v>
      </c>
      <c r="G26" s="48">
        <v>3069</v>
      </c>
      <c r="H26" s="48">
        <v>3289</v>
      </c>
      <c r="I26" s="48">
        <v>3222</v>
      </c>
      <c r="J26" s="48">
        <v>3211</v>
      </c>
      <c r="K26" s="48">
        <v>3446</v>
      </c>
      <c r="L26" s="48">
        <v>3618</v>
      </c>
      <c r="M26" s="48">
        <v>4199</v>
      </c>
      <c r="N26" s="48">
        <v>4147</v>
      </c>
    </row>
    <row r="27" spans="2:14" x14ac:dyDescent="0.25">
      <c r="B27" s="24" t="s">
        <v>2</v>
      </c>
      <c r="C27" s="51">
        <f>C26</f>
        <v>2290</v>
      </c>
      <c r="D27" s="48">
        <f t="shared" ref="D27:N27" si="12">C27+D26</f>
        <v>4698</v>
      </c>
      <c r="E27" s="48">
        <f t="shared" si="12"/>
        <v>7742</v>
      </c>
      <c r="F27" s="48">
        <f t="shared" si="12"/>
        <v>10304</v>
      </c>
      <c r="G27" s="48">
        <f t="shared" si="12"/>
        <v>13373</v>
      </c>
      <c r="H27" s="48">
        <f t="shared" si="12"/>
        <v>16662</v>
      </c>
      <c r="I27" s="48">
        <f t="shared" si="12"/>
        <v>19884</v>
      </c>
      <c r="J27" s="48">
        <f t="shared" si="12"/>
        <v>23095</v>
      </c>
      <c r="K27" s="48">
        <f t="shared" si="12"/>
        <v>26541</v>
      </c>
      <c r="L27" s="48">
        <f t="shared" si="12"/>
        <v>30159</v>
      </c>
      <c r="M27" s="48">
        <f t="shared" si="12"/>
        <v>34358</v>
      </c>
      <c r="N27" s="48">
        <f t="shared" si="12"/>
        <v>38505</v>
      </c>
    </row>
    <row r="28" spans="2:14" x14ac:dyDescent="0.25">
      <c r="B28" s="36"/>
      <c r="C28" s="27"/>
      <c r="D28" s="28"/>
      <c r="E28" s="28"/>
      <c r="F28" s="28"/>
      <c r="G28" s="28"/>
      <c r="H28" s="28"/>
      <c r="I28" s="28"/>
      <c r="J28" s="28"/>
      <c r="K28" s="28"/>
      <c r="L28" s="28"/>
      <c r="M28" s="28"/>
      <c r="N28" s="28"/>
    </row>
    <row r="29" spans="2:14" x14ac:dyDescent="0.25">
      <c r="B29" s="23" t="s">
        <v>84</v>
      </c>
    </row>
    <row r="30" spans="2:14" x14ac:dyDescent="0.25">
      <c r="B30" s="24" t="s">
        <v>0</v>
      </c>
      <c r="C30" s="25" t="s">
        <v>3</v>
      </c>
      <c r="D30" s="25" t="s">
        <v>4</v>
      </c>
      <c r="E30" s="25" t="s">
        <v>5</v>
      </c>
      <c r="F30" s="25" t="s">
        <v>6</v>
      </c>
      <c r="G30" s="25" t="s">
        <v>85</v>
      </c>
      <c r="H30" s="25" t="s">
        <v>8</v>
      </c>
      <c r="I30" s="25" t="s">
        <v>9</v>
      </c>
      <c r="J30" s="25" t="s">
        <v>10</v>
      </c>
      <c r="K30" s="25" t="s">
        <v>11</v>
      </c>
      <c r="L30" s="25" t="s">
        <v>12</v>
      </c>
      <c r="M30" s="25" t="s">
        <v>13</v>
      </c>
      <c r="N30" s="25" t="s">
        <v>14</v>
      </c>
    </row>
    <row r="31" spans="2:14" x14ac:dyDescent="0.25">
      <c r="B31" s="24" t="s">
        <v>1</v>
      </c>
      <c r="C31" s="51">
        <v>1231</v>
      </c>
      <c r="D31" s="51">
        <v>1210</v>
      </c>
      <c r="E31" s="51">
        <v>1493</v>
      </c>
      <c r="F31" s="51">
        <v>1651</v>
      </c>
      <c r="G31" s="48">
        <v>1530</v>
      </c>
      <c r="H31" s="48">
        <v>1654</v>
      </c>
      <c r="I31" s="48">
        <v>1642</v>
      </c>
      <c r="J31" s="48">
        <v>1545</v>
      </c>
      <c r="K31" s="48">
        <v>1865</v>
      </c>
      <c r="L31" s="48">
        <v>1803</v>
      </c>
      <c r="M31" s="48">
        <v>2011</v>
      </c>
      <c r="N31" s="48">
        <v>1959</v>
      </c>
    </row>
    <row r="32" spans="2:14" x14ac:dyDescent="0.25">
      <c r="B32" s="24" t="s">
        <v>2</v>
      </c>
      <c r="C32" s="51">
        <f>C31</f>
        <v>1231</v>
      </c>
      <c r="D32" s="48">
        <f t="shared" ref="D32:N32" si="13">C32+D31</f>
        <v>2441</v>
      </c>
      <c r="E32" s="48">
        <f t="shared" si="13"/>
        <v>3934</v>
      </c>
      <c r="F32" s="48">
        <f t="shared" si="13"/>
        <v>5585</v>
      </c>
      <c r="G32" s="48">
        <f t="shared" si="13"/>
        <v>7115</v>
      </c>
      <c r="H32" s="48">
        <f t="shared" si="13"/>
        <v>8769</v>
      </c>
      <c r="I32" s="48">
        <f t="shared" si="13"/>
        <v>10411</v>
      </c>
      <c r="J32" s="48">
        <f t="shared" si="13"/>
        <v>11956</v>
      </c>
      <c r="K32" s="48">
        <f t="shared" si="13"/>
        <v>13821</v>
      </c>
      <c r="L32" s="48">
        <f t="shared" si="13"/>
        <v>15624</v>
      </c>
      <c r="M32" s="48">
        <f t="shared" si="13"/>
        <v>17635</v>
      </c>
      <c r="N32" s="48">
        <f t="shared" si="13"/>
        <v>19594</v>
      </c>
    </row>
    <row r="33" spans="2:17" x14ac:dyDescent="0.25">
      <c r="B33" s="36"/>
      <c r="C33" s="27"/>
      <c r="D33" s="28"/>
      <c r="E33" s="28"/>
      <c r="F33" s="28"/>
      <c r="G33" s="28"/>
      <c r="H33" s="28"/>
      <c r="I33" s="28"/>
      <c r="J33" s="28"/>
      <c r="K33" s="28"/>
      <c r="L33" s="28"/>
      <c r="M33" s="28"/>
      <c r="N33" s="28"/>
    </row>
    <row r="34" spans="2:17" x14ac:dyDescent="0.25">
      <c r="B34" s="23" t="s">
        <v>48</v>
      </c>
    </row>
    <row r="35" spans="2:17" x14ac:dyDescent="0.25">
      <c r="B35" s="24" t="s">
        <v>0</v>
      </c>
      <c r="C35" s="25" t="s">
        <v>3</v>
      </c>
      <c r="D35" s="25" t="s">
        <v>4</v>
      </c>
      <c r="E35" s="25" t="s">
        <v>5</v>
      </c>
      <c r="F35" s="25" t="s">
        <v>6</v>
      </c>
      <c r="G35" s="25" t="s">
        <v>79</v>
      </c>
      <c r="H35" s="25" t="s">
        <v>8</v>
      </c>
      <c r="I35" s="25" t="s">
        <v>9</v>
      </c>
      <c r="J35" s="25" t="s">
        <v>10</v>
      </c>
      <c r="K35" s="25" t="s">
        <v>11</v>
      </c>
      <c r="L35" s="25" t="s">
        <v>12</v>
      </c>
      <c r="M35" s="25" t="s">
        <v>13</v>
      </c>
      <c r="N35" s="25" t="s">
        <v>14</v>
      </c>
    </row>
    <row r="36" spans="2:17" x14ac:dyDescent="0.25">
      <c r="B36" s="24" t="s">
        <v>1</v>
      </c>
      <c r="C36" s="51">
        <v>792</v>
      </c>
      <c r="D36" s="51">
        <v>693</v>
      </c>
      <c r="E36" s="51">
        <v>815</v>
      </c>
      <c r="F36" s="51">
        <v>848</v>
      </c>
      <c r="G36" s="48">
        <v>3482</v>
      </c>
      <c r="H36" s="48">
        <v>932</v>
      </c>
      <c r="I36" s="48">
        <v>903</v>
      </c>
      <c r="J36" s="48">
        <v>833</v>
      </c>
      <c r="K36" s="48">
        <v>939</v>
      </c>
      <c r="L36" s="48">
        <v>879</v>
      </c>
      <c r="M36" s="48">
        <v>984</v>
      </c>
      <c r="N36" s="48">
        <v>1109</v>
      </c>
    </row>
    <row r="37" spans="2:17" x14ac:dyDescent="0.25">
      <c r="B37" s="24" t="s">
        <v>2</v>
      </c>
      <c r="C37" s="51">
        <f>C36</f>
        <v>792</v>
      </c>
      <c r="D37" s="48">
        <f t="shared" ref="D37:N37" si="14">C37+D36</f>
        <v>1485</v>
      </c>
      <c r="E37" s="48">
        <f t="shared" si="14"/>
        <v>2300</v>
      </c>
      <c r="F37" s="48">
        <f t="shared" si="14"/>
        <v>3148</v>
      </c>
      <c r="G37" s="48">
        <f t="shared" si="14"/>
        <v>6630</v>
      </c>
      <c r="H37" s="48">
        <f t="shared" si="14"/>
        <v>7562</v>
      </c>
      <c r="I37" s="48">
        <f t="shared" si="14"/>
        <v>8465</v>
      </c>
      <c r="J37" s="48">
        <f t="shared" si="14"/>
        <v>9298</v>
      </c>
      <c r="K37" s="48">
        <f t="shared" si="14"/>
        <v>10237</v>
      </c>
      <c r="L37" s="48">
        <f t="shared" si="14"/>
        <v>11116</v>
      </c>
      <c r="M37" s="48">
        <f t="shared" si="14"/>
        <v>12100</v>
      </c>
      <c r="N37" s="48">
        <f t="shared" si="14"/>
        <v>13209</v>
      </c>
    </row>
    <row r="38" spans="2:17" x14ac:dyDescent="0.25">
      <c r="B38" s="36" t="s">
        <v>80</v>
      </c>
      <c r="C38" s="27"/>
      <c r="D38" s="28"/>
      <c r="E38" s="28"/>
      <c r="F38" s="28"/>
      <c r="G38" s="28"/>
      <c r="H38" s="28"/>
      <c r="I38" s="28"/>
      <c r="J38" s="28"/>
      <c r="K38" s="28"/>
      <c r="L38" s="28"/>
      <c r="M38" s="28"/>
      <c r="N38" s="28"/>
    </row>
    <row r="39" spans="2:17" x14ac:dyDescent="0.25">
      <c r="B39" s="23" t="s">
        <v>15</v>
      </c>
    </row>
    <row r="40" spans="2:17" x14ac:dyDescent="0.25">
      <c r="B40" s="24" t="s">
        <v>0</v>
      </c>
      <c r="C40" s="25" t="s">
        <v>3</v>
      </c>
      <c r="D40" s="25" t="s">
        <v>4</v>
      </c>
      <c r="E40" s="25" t="s">
        <v>5</v>
      </c>
      <c r="F40" s="25" t="s">
        <v>6</v>
      </c>
      <c r="G40" s="25" t="s">
        <v>7</v>
      </c>
      <c r="H40" s="25" t="s">
        <v>8</v>
      </c>
      <c r="I40" s="25" t="s">
        <v>9</v>
      </c>
      <c r="J40" s="25" t="s">
        <v>10</v>
      </c>
      <c r="K40" s="25" t="s">
        <v>11</v>
      </c>
      <c r="L40" s="25" t="s">
        <v>12</v>
      </c>
      <c r="M40" s="25" t="s">
        <v>13</v>
      </c>
      <c r="N40" s="25" t="s">
        <v>14</v>
      </c>
    </row>
    <row r="41" spans="2:17" x14ac:dyDescent="0.25">
      <c r="B41" s="24" t="s">
        <v>1</v>
      </c>
      <c r="C41" s="51">
        <v>585</v>
      </c>
      <c r="D41" s="51">
        <v>637</v>
      </c>
      <c r="E41" s="51">
        <v>725</v>
      </c>
      <c r="F41" s="51">
        <v>709</v>
      </c>
      <c r="G41" s="48">
        <v>713</v>
      </c>
      <c r="H41" s="48">
        <v>693</v>
      </c>
      <c r="I41" s="48">
        <v>686</v>
      </c>
      <c r="J41" s="48">
        <v>532</v>
      </c>
      <c r="K41" s="48">
        <v>694</v>
      </c>
      <c r="L41" s="48">
        <v>631</v>
      </c>
      <c r="M41" s="48">
        <v>736</v>
      </c>
      <c r="N41" s="48">
        <v>662</v>
      </c>
    </row>
    <row r="42" spans="2:17" x14ac:dyDescent="0.25">
      <c r="B42" s="24" t="s">
        <v>2</v>
      </c>
      <c r="C42" s="48">
        <f>C41</f>
        <v>585</v>
      </c>
      <c r="D42" s="48">
        <f t="shared" ref="D42:N42" si="15">C42+D41</f>
        <v>1222</v>
      </c>
      <c r="E42" s="48">
        <f t="shared" si="15"/>
        <v>1947</v>
      </c>
      <c r="F42" s="48">
        <f t="shared" si="15"/>
        <v>2656</v>
      </c>
      <c r="G42" s="48">
        <f t="shared" si="15"/>
        <v>3369</v>
      </c>
      <c r="H42" s="48">
        <f t="shared" si="15"/>
        <v>4062</v>
      </c>
      <c r="I42" s="48">
        <f t="shared" si="15"/>
        <v>4748</v>
      </c>
      <c r="J42" s="48">
        <f t="shared" si="15"/>
        <v>5280</v>
      </c>
      <c r="K42" s="48">
        <f t="shared" si="15"/>
        <v>5974</v>
      </c>
      <c r="L42" s="48">
        <f t="shared" si="15"/>
        <v>6605</v>
      </c>
      <c r="M42" s="48">
        <f t="shared" si="15"/>
        <v>7341</v>
      </c>
      <c r="N42" s="48">
        <f t="shared" si="15"/>
        <v>8003</v>
      </c>
    </row>
    <row r="43" spans="2:17" x14ac:dyDescent="0.25">
      <c r="B43" s="26"/>
      <c r="C43" s="28"/>
      <c r="D43" s="28"/>
      <c r="E43" s="28"/>
      <c r="F43" s="28"/>
      <c r="G43" s="28"/>
      <c r="H43" s="28"/>
      <c r="I43" s="28"/>
      <c r="J43" s="28"/>
      <c r="K43" s="28"/>
      <c r="L43" s="28"/>
      <c r="M43" s="28"/>
      <c r="N43" s="28"/>
    </row>
    <row r="44" spans="2:17" x14ac:dyDescent="0.25">
      <c r="B44" s="23" t="s">
        <v>16</v>
      </c>
      <c r="C44" s="29"/>
      <c r="D44" s="29"/>
      <c r="E44" s="29"/>
      <c r="F44" s="29"/>
      <c r="G44" s="29"/>
      <c r="H44" s="29"/>
      <c r="I44" s="29"/>
      <c r="J44" s="29"/>
      <c r="K44" s="29"/>
      <c r="L44" s="29"/>
      <c r="M44" s="29"/>
      <c r="N44" s="29"/>
    </row>
    <row r="45" spans="2:17" x14ac:dyDescent="0.25">
      <c r="B45" s="24" t="s">
        <v>0</v>
      </c>
      <c r="C45" s="25" t="s">
        <v>3</v>
      </c>
      <c r="D45" s="25" t="s">
        <v>4</v>
      </c>
      <c r="E45" s="25" t="s">
        <v>5</v>
      </c>
      <c r="F45" s="25" t="s">
        <v>6</v>
      </c>
      <c r="G45" s="25" t="s">
        <v>7</v>
      </c>
      <c r="H45" s="25" t="s">
        <v>8</v>
      </c>
      <c r="I45" s="25" t="s">
        <v>9</v>
      </c>
      <c r="J45" s="25" t="s">
        <v>10</v>
      </c>
      <c r="K45" s="25" t="s">
        <v>11</v>
      </c>
      <c r="L45" s="25" t="s">
        <v>12</v>
      </c>
      <c r="M45" s="25" t="s">
        <v>13</v>
      </c>
      <c r="N45" s="25" t="s">
        <v>14</v>
      </c>
    </row>
    <row r="46" spans="2:17" x14ac:dyDescent="0.25">
      <c r="B46" s="24" t="s">
        <v>1</v>
      </c>
      <c r="C46" s="51">
        <v>0</v>
      </c>
      <c r="D46" s="51">
        <v>0</v>
      </c>
      <c r="E46" s="51">
        <v>0</v>
      </c>
      <c r="F46" s="51">
        <v>9</v>
      </c>
      <c r="G46" s="51">
        <v>335</v>
      </c>
      <c r="H46" s="51">
        <v>1708</v>
      </c>
      <c r="I46" s="51">
        <v>2083</v>
      </c>
      <c r="J46" s="51">
        <v>268</v>
      </c>
      <c r="K46" s="51">
        <v>419</v>
      </c>
      <c r="L46" s="51">
        <v>387</v>
      </c>
      <c r="M46" s="51">
        <v>636</v>
      </c>
      <c r="N46" s="52">
        <v>487</v>
      </c>
      <c r="Q46" s="27"/>
    </row>
    <row r="47" spans="2:17" x14ac:dyDescent="0.25">
      <c r="B47" s="24" t="s">
        <v>2</v>
      </c>
      <c r="C47" s="48">
        <f>C46</f>
        <v>0</v>
      </c>
      <c r="D47" s="48">
        <f>C47+D46</f>
        <v>0</v>
      </c>
      <c r="E47" s="48">
        <f t="shared" ref="E47:N47" si="16">D47+E46</f>
        <v>0</v>
      </c>
      <c r="F47" s="48">
        <f t="shared" si="16"/>
        <v>9</v>
      </c>
      <c r="G47" s="48">
        <f t="shared" si="16"/>
        <v>344</v>
      </c>
      <c r="H47" s="48">
        <f t="shared" si="16"/>
        <v>2052</v>
      </c>
      <c r="I47" s="48">
        <f t="shared" si="16"/>
        <v>4135</v>
      </c>
      <c r="J47" s="48">
        <f t="shared" si="16"/>
        <v>4403</v>
      </c>
      <c r="K47" s="48">
        <f t="shared" si="16"/>
        <v>4822</v>
      </c>
      <c r="L47" s="48">
        <f t="shared" si="16"/>
        <v>5209</v>
      </c>
      <c r="M47" s="48">
        <f t="shared" si="16"/>
        <v>5845</v>
      </c>
      <c r="N47" s="48">
        <f t="shared" si="16"/>
        <v>6332</v>
      </c>
      <c r="O47" s="30"/>
      <c r="P47" s="28"/>
    </row>
    <row r="48" spans="2: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row r="67" spans="2:16" x14ac:dyDescent="0.25"/>
    <row r="68" spans="2:16" x14ac:dyDescent="0.25"/>
    <row r="69" spans="2:16" x14ac:dyDescent="0.25"/>
    <row r="70" spans="2:16" x14ac:dyDescent="0.25"/>
    <row r="71" spans="2:16" x14ac:dyDescent="0.25">
      <c r="B71" s="23" t="s">
        <v>43</v>
      </c>
      <c r="C71" s="29"/>
      <c r="D71" s="29"/>
      <c r="E71" s="29"/>
      <c r="F71" s="29"/>
      <c r="G71" s="29"/>
      <c r="H71" s="29"/>
      <c r="I71" s="29"/>
      <c r="J71" s="29"/>
      <c r="K71" s="29"/>
      <c r="L71" s="29"/>
      <c r="M71" s="29"/>
      <c r="N71" s="29"/>
    </row>
    <row r="72" spans="2:16" ht="18.75" customHeight="1" x14ac:dyDescent="0.25">
      <c r="B72" s="24" t="s">
        <v>0</v>
      </c>
      <c r="C72" s="25" t="s">
        <v>8</v>
      </c>
      <c r="D72" s="25" t="s">
        <v>9</v>
      </c>
      <c r="E72" s="25" t="s">
        <v>10</v>
      </c>
      <c r="F72" s="25" t="s">
        <v>11</v>
      </c>
      <c r="G72" s="25" t="s">
        <v>12</v>
      </c>
      <c r="H72" s="25" t="s">
        <v>92</v>
      </c>
      <c r="I72" s="25" t="s">
        <v>14</v>
      </c>
      <c r="J72" s="25" t="s">
        <v>3</v>
      </c>
      <c r="K72" s="25" t="s">
        <v>4</v>
      </c>
      <c r="L72" s="25" t="s">
        <v>5</v>
      </c>
      <c r="M72" s="25" t="s">
        <v>6</v>
      </c>
      <c r="N72" s="25" t="s">
        <v>111</v>
      </c>
      <c r="O72" s="30"/>
      <c r="P72" s="26"/>
    </row>
    <row r="73" spans="2:16" x14ac:dyDescent="0.25">
      <c r="B73" s="24" t="s">
        <v>1</v>
      </c>
      <c r="C73" s="51">
        <f>H11</f>
        <v>6130</v>
      </c>
      <c r="D73" s="51">
        <f t="shared" ref="D73:I73" si="17">I11</f>
        <v>6447</v>
      </c>
      <c r="E73" s="51">
        <f t="shared" si="17"/>
        <v>5170</v>
      </c>
      <c r="F73" s="51">
        <f t="shared" si="17"/>
        <v>6362</v>
      </c>
      <c r="G73" s="51">
        <f t="shared" si="17"/>
        <v>5933</v>
      </c>
      <c r="H73" s="51">
        <f t="shared" si="17"/>
        <v>6066</v>
      </c>
      <c r="I73" s="51">
        <f t="shared" si="17"/>
        <v>5971</v>
      </c>
      <c r="J73" s="51">
        <f>C6</f>
        <v>6217</v>
      </c>
      <c r="K73" s="51">
        <f t="shared" ref="K73:N73" si="18">D6</f>
        <v>5926</v>
      </c>
      <c r="L73" s="51">
        <f t="shared" si="18"/>
        <v>6829</v>
      </c>
      <c r="M73" s="51">
        <f t="shared" si="18"/>
        <v>5999</v>
      </c>
      <c r="N73" s="51">
        <f t="shared" si="18"/>
        <v>5765</v>
      </c>
    </row>
    <row r="74" spans="2:16" ht="30" x14ac:dyDescent="0.25">
      <c r="B74" s="31" t="s">
        <v>44</v>
      </c>
      <c r="C74" s="48">
        <f>SUM($C$11:$H$11,$I$16:$N$16)</f>
        <v>73587</v>
      </c>
      <c r="D74" s="48">
        <f>SUM($C$11:$I$11,$J$16:$N$16)</f>
        <v>73843</v>
      </c>
      <c r="E74" s="48">
        <f>SUM($C$11:$J$11,$K$16:$N$16)</f>
        <v>73735</v>
      </c>
      <c r="F74" s="48">
        <f>SUM($C$11:$K$11,$L$16:$N$16)</f>
        <v>74163</v>
      </c>
      <c r="G74" s="48">
        <f>SUM($C$11:$L$11,$M$16:$N$16)</f>
        <v>74371</v>
      </c>
      <c r="H74" s="48">
        <f>SUM($C$11:$M$11,$N$16)</f>
        <v>73760</v>
      </c>
      <c r="I74" s="48">
        <f>SUM($C$11:$N$11)</f>
        <v>73823</v>
      </c>
      <c r="J74" s="48">
        <f>SUM($D$11:$N$11,C6)</f>
        <v>73669</v>
      </c>
      <c r="K74" s="48">
        <f>SUM($E$11:$N$11,C6:D6)</f>
        <v>73055</v>
      </c>
      <c r="L74" s="48">
        <f>SUM($F$11:$N$11,C6:E6)</f>
        <v>73676</v>
      </c>
      <c r="M74" s="48">
        <f>SUM($G$11:$N$11,C6:F6)</f>
        <v>73247</v>
      </c>
      <c r="N74" s="48">
        <f>SUM($H$11:$N$11,C6:G6)</f>
        <v>72815</v>
      </c>
    </row>
    <row r="75" spans="2:16" x14ac:dyDescent="0.25"/>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5" x14ac:dyDescent="0.25"/>
    <row r="98" spans="1:15" x14ac:dyDescent="0.25"/>
    <row r="99" spans="1:15" x14ac:dyDescent="0.25">
      <c r="A99" s="23" t="s">
        <v>50</v>
      </c>
    </row>
    <row r="100" spans="1:15" ht="60.75" customHeight="1" x14ac:dyDescent="0.25">
      <c r="A100" s="33">
        <v>1</v>
      </c>
      <c r="B100" s="84" t="s">
        <v>81</v>
      </c>
      <c r="C100" s="84"/>
      <c r="D100" s="84"/>
      <c r="E100" s="84"/>
      <c r="F100" s="84"/>
      <c r="G100" s="84"/>
      <c r="H100" s="84"/>
      <c r="I100" s="84"/>
      <c r="J100" s="84"/>
      <c r="K100" s="84"/>
      <c r="L100" s="84"/>
      <c r="M100" s="84"/>
      <c r="N100" s="84"/>
      <c r="O100" s="84"/>
    </row>
    <row r="101" spans="1:15" ht="44.25" customHeight="1" x14ac:dyDescent="0.25">
      <c r="A101" s="37">
        <v>2</v>
      </c>
      <c r="B101" s="84" t="s">
        <v>82</v>
      </c>
      <c r="C101" s="84"/>
      <c r="D101" s="84"/>
      <c r="E101" s="84"/>
      <c r="F101" s="84"/>
      <c r="G101" s="84"/>
      <c r="H101" s="84"/>
      <c r="I101" s="84"/>
      <c r="J101" s="84"/>
      <c r="K101" s="84"/>
      <c r="L101" s="84"/>
      <c r="M101" s="84"/>
      <c r="N101" s="84"/>
      <c r="O101" s="84"/>
    </row>
    <row r="102" spans="1:15" ht="44.25" customHeight="1" x14ac:dyDescent="0.25">
      <c r="A102" s="37">
        <v>3</v>
      </c>
      <c r="B102" s="84" t="s">
        <v>72</v>
      </c>
      <c r="C102" s="84"/>
      <c r="D102" s="84"/>
      <c r="E102" s="84"/>
      <c r="F102" s="84"/>
      <c r="G102" s="84"/>
      <c r="H102" s="84"/>
      <c r="I102" s="84"/>
      <c r="J102" s="84"/>
      <c r="K102" s="84"/>
      <c r="L102" s="84"/>
      <c r="M102" s="84"/>
      <c r="N102" s="84"/>
      <c r="O102" s="84"/>
    </row>
    <row r="103" spans="1:15" hidden="1" x14ac:dyDescent="0.25"/>
    <row r="104" spans="1:15" hidden="1" x14ac:dyDescent="0.25"/>
    <row r="105" spans="1:15" hidden="1" x14ac:dyDescent="0.25"/>
    <row r="106" spans="1:15" hidden="1" x14ac:dyDescent="0.25"/>
    <row r="107" spans="1:15" hidden="1" x14ac:dyDescent="0.25"/>
    <row r="108" spans="1:15" hidden="1" x14ac:dyDescent="0.25"/>
    <row r="109" spans="1:15" hidden="1" x14ac:dyDescent="0.25"/>
    <row r="110" spans="1:15" hidden="1" x14ac:dyDescent="0.25"/>
    <row r="111" spans="1:15" hidden="1" x14ac:dyDescent="0.25"/>
    <row r="112" spans="1:15"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mergeCells count="5">
    <mergeCell ref="B100:O100"/>
    <mergeCell ref="B101:O101"/>
    <mergeCell ref="B102:O102"/>
    <mergeCell ref="B18:N18"/>
    <mergeCell ref="B13:N13"/>
  </mergeCells>
  <pageMargins left="0.74803149606299213" right="0.74803149606299213" top="0.98425196850393704" bottom="0.98425196850393704" header="0.51181102362204722" footer="0.51181102362204722"/>
  <pageSetup scale="51" orientation="portrait" r:id="rId1"/>
  <headerFooter alignWithMargins="0">
    <oddFooter>&amp;LRTA Portal MI&amp;R&amp;P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workbookViewId="0"/>
  </sheetViews>
  <sheetFormatPr defaultColWidth="0" defaultRowHeight="15" zeroHeight="1" x14ac:dyDescent="0.25"/>
  <cols>
    <col min="1" max="1" width="2.85546875" style="21" customWidth="1"/>
    <col min="2" max="14" width="9" style="21" customWidth="1"/>
    <col min="15" max="15" width="4.85546875" style="21" customWidth="1"/>
    <col min="16" max="16" width="0" style="21" hidden="1" customWidth="1"/>
    <col min="17" max="16384" width="9.140625" style="21" hidden="1"/>
  </cols>
  <sheetData>
    <row r="1" spans="2:14" x14ac:dyDescent="0.25">
      <c r="B1" s="39"/>
      <c r="C1" s="39"/>
      <c r="D1" s="39"/>
      <c r="E1" s="39"/>
      <c r="F1" s="39"/>
      <c r="G1" s="39"/>
      <c r="H1" s="39"/>
      <c r="I1" s="39"/>
      <c r="J1" s="39"/>
      <c r="K1" s="39"/>
      <c r="L1" s="39"/>
      <c r="M1" s="39"/>
      <c r="N1" s="39"/>
    </row>
    <row r="2" spans="2:14" x14ac:dyDescent="0.25">
      <c r="B2" s="55" t="s">
        <v>68</v>
      </c>
      <c r="C2" s="39"/>
      <c r="D2" s="39"/>
      <c r="E2" s="39"/>
      <c r="F2" s="39"/>
      <c r="G2" s="39"/>
      <c r="H2" s="39"/>
      <c r="I2" s="39"/>
      <c r="J2" s="39"/>
      <c r="K2" s="39"/>
      <c r="L2" s="39"/>
      <c r="M2" s="39"/>
      <c r="N2" s="39"/>
    </row>
    <row r="3" spans="2:14" x14ac:dyDescent="0.25">
      <c r="B3" s="65"/>
      <c r="C3" s="39"/>
      <c r="D3" s="39"/>
      <c r="E3" s="39"/>
      <c r="F3" s="39"/>
      <c r="G3" s="39"/>
      <c r="H3" s="39"/>
      <c r="I3" s="39"/>
      <c r="J3" s="39"/>
      <c r="K3" s="39"/>
      <c r="L3" s="39"/>
      <c r="M3" s="39"/>
      <c r="N3" s="39"/>
    </row>
    <row r="4" spans="2:14" x14ac:dyDescent="0.25">
      <c r="B4" s="56" t="s">
        <v>110</v>
      </c>
      <c r="C4" s="39"/>
      <c r="D4" s="39"/>
      <c r="E4" s="39"/>
      <c r="F4" s="39"/>
      <c r="G4" s="39"/>
      <c r="H4" s="39"/>
      <c r="I4" s="39"/>
      <c r="J4" s="39"/>
      <c r="K4" s="39"/>
      <c r="L4" s="39"/>
      <c r="M4" s="39"/>
      <c r="N4" s="39"/>
    </row>
    <row r="5" spans="2:14" x14ac:dyDescent="0.25">
      <c r="B5" s="57" t="s">
        <v>0</v>
      </c>
      <c r="C5" s="58" t="s">
        <v>3</v>
      </c>
      <c r="D5" s="58" t="s">
        <v>4</v>
      </c>
      <c r="E5" s="58" t="s">
        <v>5</v>
      </c>
      <c r="F5" s="58" t="s">
        <v>6</v>
      </c>
      <c r="G5" s="58" t="s">
        <v>7</v>
      </c>
      <c r="H5" s="58" t="s">
        <v>8</v>
      </c>
      <c r="I5" s="58" t="s">
        <v>9</v>
      </c>
      <c r="J5" s="58" t="s">
        <v>10</v>
      </c>
      <c r="K5" s="58" t="s">
        <v>11</v>
      </c>
      <c r="L5" s="58" t="s">
        <v>12</v>
      </c>
      <c r="M5" s="58" t="s">
        <v>92</v>
      </c>
      <c r="N5" s="58" t="s">
        <v>14</v>
      </c>
    </row>
    <row r="6" spans="2:14" x14ac:dyDescent="0.25">
      <c r="B6" s="57" t="s">
        <v>1</v>
      </c>
      <c r="C6" s="48">
        <v>14705</v>
      </c>
      <c r="D6" s="48">
        <v>13691</v>
      </c>
      <c r="E6" s="48">
        <v>14066</v>
      </c>
      <c r="F6" s="48">
        <v>13490</v>
      </c>
      <c r="G6" s="48">
        <v>12994</v>
      </c>
      <c r="H6" s="48"/>
      <c r="I6" s="48"/>
      <c r="J6" s="50"/>
      <c r="K6" s="50"/>
      <c r="L6" s="48"/>
      <c r="M6" s="48"/>
      <c r="N6" s="48"/>
    </row>
    <row r="7" spans="2:14" x14ac:dyDescent="0.25">
      <c r="B7" s="57" t="s">
        <v>2</v>
      </c>
      <c r="C7" s="48">
        <f>C6</f>
        <v>14705</v>
      </c>
      <c r="D7" s="48">
        <f>IF(D6="","",D6+C7)</f>
        <v>28396</v>
      </c>
      <c r="E7" s="48">
        <f t="shared" ref="E7" si="0">IF(E6="","",E6+D7)</f>
        <v>42462</v>
      </c>
      <c r="F7" s="48">
        <f t="shared" ref="F7" si="1">IF(F6="","",F6+E7)</f>
        <v>55952</v>
      </c>
      <c r="G7" s="48">
        <f t="shared" ref="G7" si="2">IF(G6="","",G6+F7)</f>
        <v>68946</v>
      </c>
      <c r="H7" s="48" t="str">
        <f t="shared" ref="H7" si="3">IF(H6="","",H6+G7)</f>
        <v/>
      </c>
      <c r="I7" s="48" t="str">
        <f t="shared" ref="I7" si="4">IF(I6="","",I6+H7)</f>
        <v/>
      </c>
      <c r="J7" s="48" t="str">
        <f t="shared" ref="J7" si="5">IF(J6="","",J6+I7)</f>
        <v/>
      </c>
      <c r="K7" s="48" t="str">
        <f t="shared" ref="K7" si="6">IF(K6="","",K6+J7)</f>
        <v/>
      </c>
      <c r="L7" s="48" t="str">
        <f>IF(L6="","",L6+K7)</f>
        <v/>
      </c>
      <c r="M7" s="48" t="str">
        <f t="shared" ref="M7" si="7">IF(M6="","",M6+L7)</f>
        <v/>
      </c>
      <c r="N7" s="48" t="str">
        <f t="shared" ref="N7" si="8">IF(N6="","",N6+M7)</f>
        <v/>
      </c>
    </row>
    <row r="8" spans="2:14" x14ac:dyDescent="0.25">
      <c r="B8" s="65"/>
      <c r="C8" s="39"/>
      <c r="D8" s="39"/>
      <c r="E8" s="39"/>
      <c r="F8" s="39"/>
      <c r="G8" s="39"/>
      <c r="H8" s="39"/>
      <c r="I8" s="39"/>
      <c r="J8" s="39"/>
      <c r="K8" s="39"/>
      <c r="L8" s="39"/>
      <c r="M8" s="39"/>
      <c r="N8" s="39"/>
    </row>
    <row r="9" spans="2:14" x14ac:dyDescent="0.25">
      <c r="B9" s="56" t="s">
        <v>98</v>
      </c>
      <c r="C9" s="39"/>
      <c r="D9" s="39"/>
      <c r="E9" s="39"/>
      <c r="F9" s="39"/>
      <c r="G9" s="39"/>
      <c r="H9" s="39"/>
      <c r="I9" s="39"/>
      <c r="J9" s="39"/>
      <c r="K9" s="39"/>
      <c r="L9" s="39"/>
      <c r="M9" s="39"/>
      <c r="N9" s="39"/>
    </row>
    <row r="10" spans="2:14" x14ac:dyDescent="0.25">
      <c r="B10" s="57" t="s">
        <v>0</v>
      </c>
      <c r="C10" s="58" t="s">
        <v>3</v>
      </c>
      <c r="D10" s="58" t="s">
        <v>4</v>
      </c>
      <c r="E10" s="58" t="s">
        <v>5</v>
      </c>
      <c r="F10" s="58" t="s">
        <v>6</v>
      </c>
      <c r="G10" s="58" t="s">
        <v>7</v>
      </c>
      <c r="H10" s="58" t="s">
        <v>8</v>
      </c>
      <c r="I10" s="58" t="s">
        <v>9</v>
      </c>
      <c r="J10" s="58" t="s">
        <v>10</v>
      </c>
      <c r="K10" s="58" t="s">
        <v>11</v>
      </c>
      <c r="L10" s="58" t="s">
        <v>12</v>
      </c>
      <c r="M10" s="58" t="s">
        <v>92</v>
      </c>
      <c r="N10" s="58" t="s">
        <v>14</v>
      </c>
    </row>
    <row r="11" spans="2:14" x14ac:dyDescent="0.25">
      <c r="B11" s="57" t="s">
        <v>1</v>
      </c>
      <c r="C11" s="48">
        <v>15949</v>
      </c>
      <c r="D11" s="48">
        <v>16024</v>
      </c>
      <c r="E11" s="48">
        <v>14887</v>
      </c>
      <c r="F11" s="48">
        <v>14883</v>
      </c>
      <c r="G11" s="48">
        <v>14019</v>
      </c>
      <c r="H11" s="48">
        <v>14783</v>
      </c>
      <c r="I11" s="48">
        <v>14702</v>
      </c>
      <c r="J11" s="50">
        <v>11233</v>
      </c>
      <c r="K11" s="50">
        <v>14251</v>
      </c>
      <c r="L11" s="48">
        <v>13237</v>
      </c>
      <c r="M11" s="48">
        <v>14200</v>
      </c>
      <c r="N11" s="48">
        <v>13566</v>
      </c>
    </row>
    <row r="12" spans="2:14" x14ac:dyDescent="0.25">
      <c r="B12" s="57" t="s">
        <v>2</v>
      </c>
      <c r="C12" s="48">
        <f>C11</f>
        <v>15949</v>
      </c>
      <c r="D12" s="48">
        <f t="shared" ref="D12:K12" si="9">IF(D11="","",D11+C12)</f>
        <v>31973</v>
      </c>
      <c r="E12" s="48">
        <f t="shared" si="9"/>
        <v>46860</v>
      </c>
      <c r="F12" s="48">
        <f t="shared" si="9"/>
        <v>61743</v>
      </c>
      <c r="G12" s="48">
        <f t="shared" si="9"/>
        <v>75762</v>
      </c>
      <c r="H12" s="48">
        <f t="shared" si="9"/>
        <v>90545</v>
      </c>
      <c r="I12" s="48">
        <f t="shared" si="9"/>
        <v>105247</v>
      </c>
      <c r="J12" s="48">
        <f t="shared" si="9"/>
        <v>116480</v>
      </c>
      <c r="K12" s="48">
        <f t="shared" si="9"/>
        <v>130731</v>
      </c>
      <c r="L12" s="48">
        <f>IF(L11="","",L11+K12)</f>
        <v>143968</v>
      </c>
      <c r="M12" s="48">
        <f t="shared" ref="M12:N12" si="10">IF(M11="","",M11+L12)</f>
        <v>158168</v>
      </c>
      <c r="N12" s="48">
        <f t="shared" si="10"/>
        <v>171734</v>
      </c>
    </row>
    <row r="13" spans="2:14" x14ac:dyDescent="0.25">
      <c r="B13" s="83"/>
      <c r="C13" s="83"/>
      <c r="D13" s="83"/>
      <c r="E13" s="83"/>
      <c r="F13" s="83"/>
      <c r="G13" s="83"/>
      <c r="H13" s="83"/>
      <c r="I13" s="83"/>
      <c r="J13" s="83"/>
      <c r="K13" s="83"/>
      <c r="L13" s="83"/>
      <c r="M13" s="83"/>
      <c r="N13" s="83"/>
    </row>
    <row r="14" spans="2:14" x14ac:dyDescent="0.25">
      <c r="B14" s="56" t="s">
        <v>97</v>
      </c>
      <c r="C14" s="39"/>
      <c r="D14" s="39"/>
      <c r="E14" s="39"/>
      <c r="F14" s="39"/>
      <c r="G14" s="39"/>
      <c r="H14" s="39"/>
      <c r="I14" s="39"/>
      <c r="J14" s="39"/>
      <c r="K14" s="39"/>
      <c r="L14" s="39"/>
      <c r="M14" s="39"/>
      <c r="N14" s="39"/>
    </row>
    <row r="15" spans="2:14" x14ac:dyDescent="0.25">
      <c r="B15" s="57" t="s">
        <v>0</v>
      </c>
      <c r="C15" s="58" t="s">
        <v>3</v>
      </c>
      <c r="D15" s="58" t="s">
        <v>4</v>
      </c>
      <c r="E15" s="58" t="s">
        <v>5</v>
      </c>
      <c r="F15" s="58" t="s">
        <v>6</v>
      </c>
      <c r="G15" s="58" t="s">
        <v>7</v>
      </c>
      <c r="H15" s="58" t="s">
        <v>8</v>
      </c>
      <c r="I15" s="58" t="s">
        <v>9</v>
      </c>
      <c r="J15" s="58" t="s">
        <v>10</v>
      </c>
      <c r="K15" s="58" t="s">
        <v>11</v>
      </c>
      <c r="L15" s="58" t="s">
        <v>12</v>
      </c>
      <c r="M15" s="58" t="s">
        <v>92</v>
      </c>
      <c r="N15" s="58" t="s">
        <v>14</v>
      </c>
    </row>
    <row r="16" spans="2:14" x14ac:dyDescent="0.25">
      <c r="B16" s="57" t="s">
        <v>1</v>
      </c>
      <c r="C16" s="48">
        <v>17203</v>
      </c>
      <c r="D16" s="48">
        <v>18270</v>
      </c>
      <c r="E16" s="48">
        <v>16568</v>
      </c>
      <c r="F16" s="48">
        <v>16727</v>
      </c>
      <c r="G16" s="48">
        <v>16720</v>
      </c>
      <c r="H16" s="48">
        <v>16012</v>
      </c>
      <c r="I16" s="48">
        <v>16756</v>
      </c>
      <c r="J16" s="50">
        <v>14044</v>
      </c>
      <c r="K16" s="50">
        <v>15501</v>
      </c>
      <c r="L16" s="48">
        <v>14695</v>
      </c>
      <c r="M16" s="48">
        <v>17638</v>
      </c>
      <c r="N16" s="48">
        <v>13452</v>
      </c>
    </row>
    <row r="17" spans="2:14" x14ac:dyDescent="0.25">
      <c r="B17" s="57" t="s">
        <v>2</v>
      </c>
      <c r="C17" s="48">
        <f>C16</f>
        <v>17203</v>
      </c>
      <c r="D17" s="48">
        <f t="shared" ref="D17:N17" si="11">C17+D16</f>
        <v>35473</v>
      </c>
      <c r="E17" s="48">
        <f t="shared" si="11"/>
        <v>52041</v>
      </c>
      <c r="F17" s="48">
        <f t="shared" si="11"/>
        <v>68768</v>
      </c>
      <c r="G17" s="48">
        <f t="shared" si="11"/>
        <v>85488</v>
      </c>
      <c r="H17" s="48">
        <f t="shared" si="11"/>
        <v>101500</v>
      </c>
      <c r="I17" s="48">
        <f t="shared" si="11"/>
        <v>118256</v>
      </c>
      <c r="J17" s="48">
        <f t="shared" si="11"/>
        <v>132300</v>
      </c>
      <c r="K17" s="48">
        <f t="shared" si="11"/>
        <v>147801</v>
      </c>
      <c r="L17" s="48">
        <f t="shared" si="11"/>
        <v>162496</v>
      </c>
      <c r="M17" s="48">
        <f t="shared" si="11"/>
        <v>180134</v>
      </c>
      <c r="N17" s="48">
        <f t="shared" si="11"/>
        <v>193586</v>
      </c>
    </row>
    <row r="18" spans="2:14" x14ac:dyDescent="0.25">
      <c r="B18" s="83"/>
      <c r="C18" s="83"/>
      <c r="D18" s="83"/>
      <c r="E18" s="83"/>
      <c r="F18" s="83"/>
      <c r="G18" s="83"/>
      <c r="H18" s="83"/>
      <c r="I18" s="83"/>
      <c r="J18" s="83"/>
      <c r="K18" s="83"/>
      <c r="L18" s="83"/>
      <c r="M18" s="83"/>
      <c r="N18" s="83"/>
    </row>
    <row r="19" spans="2:14" x14ac:dyDescent="0.25">
      <c r="B19" s="56" t="s">
        <v>96</v>
      </c>
      <c r="C19" s="39"/>
      <c r="D19" s="39"/>
      <c r="E19" s="39"/>
      <c r="F19" s="39"/>
      <c r="G19" s="39"/>
      <c r="H19" s="39"/>
      <c r="I19" s="39"/>
      <c r="J19" s="39"/>
      <c r="K19" s="39"/>
      <c r="L19" s="39"/>
      <c r="M19" s="39"/>
      <c r="N19" s="39"/>
    </row>
    <row r="20" spans="2:14" x14ac:dyDescent="0.25">
      <c r="B20" s="57" t="s">
        <v>0</v>
      </c>
      <c r="C20" s="58" t="s">
        <v>3</v>
      </c>
      <c r="D20" s="58" t="s">
        <v>4</v>
      </c>
      <c r="E20" s="58" t="s">
        <v>5</v>
      </c>
      <c r="F20" s="58" t="s">
        <v>6</v>
      </c>
      <c r="G20" s="58" t="s">
        <v>7</v>
      </c>
      <c r="H20" s="58" t="s">
        <v>8</v>
      </c>
      <c r="I20" s="58" t="s">
        <v>9</v>
      </c>
      <c r="J20" s="58" t="s">
        <v>10</v>
      </c>
      <c r="K20" s="58" t="s">
        <v>11</v>
      </c>
      <c r="L20" s="58" t="s">
        <v>12</v>
      </c>
      <c r="M20" s="58" t="s">
        <v>13</v>
      </c>
      <c r="N20" s="58" t="s">
        <v>14</v>
      </c>
    </row>
    <row r="21" spans="2:14" x14ac:dyDescent="0.25">
      <c r="B21" s="57" t="s">
        <v>1</v>
      </c>
      <c r="C21" s="51">
        <v>17449</v>
      </c>
      <c r="D21" s="51">
        <v>19745</v>
      </c>
      <c r="E21" s="51">
        <v>19712</v>
      </c>
      <c r="F21" s="51">
        <v>16676</v>
      </c>
      <c r="G21" s="48">
        <v>17064</v>
      </c>
      <c r="H21" s="62">
        <v>17305</v>
      </c>
      <c r="I21" s="48">
        <v>17076</v>
      </c>
      <c r="J21" s="48">
        <v>16214</v>
      </c>
      <c r="K21" s="48">
        <v>16068</v>
      </c>
      <c r="L21" s="48">
        <v>16655</v>
      </c>
      <c r="M21" s="48">
        <v>17954</v>
      </c>
      <c r="N21" s="48">
        <v>17839</v>
      </c>
    </row>
    <row r="22" spans="2:14" x14ac:dyDescent="0.25">
      <c r="B22" s="57" t="s">
        <v>2</v>
      </c>
      <c r="C22" s="51">
        <f>C21</f>
        <v>17449</v>
      </c>
      <c r="D22" s="48">
        <f t="shared" ref="D22:N22" si="12">C22+D21</f>
        <v>37194</v>
      </c>
      <c r="E22" s="48">
        <f t="shared" si="12"/>
        <v>56906</v>
      </c>
      <c r="F22" s="48">
        <f t="shared" si="12"/>
        <v>73582</v>
      </c>
      <c r="G22" s="48">
        <f t="shared" si="12"/>
        <v>90646</v>
      </c>
      <c r="H22" s="48">
        <f t="shared" si="12"/>
        <v>107951</v>
      </c>
      <c r="I22" s="48">
        <f t="shared" si="12"/>
        <v>125027</v>
      </c>
      <c r="J22" s="48">
        <f t="shared" si="12"/>
        <v>141241</v>
      </c>
      <c r="K22" s="48">
        <f t="shared" si="12"/>
        <v>157309</v>
      </c>
      <c r="L22" s="48">
        <f t="shared" si="12"/>
        <v>173964</v>
      </c>
      <c r="M22" s="48">
        <f t="shared" si="12"/>
        <v>191918</v>
      </c>
      <c r="N22" s="48">
        <f t="shared" si="12"/>
        <v>209757</v>
      </c>
    </row>
    <row r="23" spans="2:14" x14ac:dyDescent="0.25">
      <c r="B23" s="59"/>
      <c r="C23" s="60"/>
      <c r="D23" s="61"/>
      <c r="E23" s="61"/>
      <c r="F23" s="61"/>
      <c r="G23" s="61"/>
      <c r="H23" s="61"/>
      <c r="I23" s="61"/>
      <c r="J23" s="61"/>
      <c r="K23" s="61"/>
      <c r="L23" s="61"/>
      <c r="M23" s="61"/>
      <c r="N23" s="61"/>
    </row>
    <row r="24" spans="2:14" x14ac:dyDescent="0.25">
      <c r="B24" s="56" t="s">
        <v>91</v>
      </c>
      <c r="C24" s="39"/>
      <c r="D24" s="39"/>
      <c r="E24" s="39"/>
      <c r="F24" s="39"/>
      <c r="G24" s="39"/>
      <c r="H24" s="39"/>
      <c r="I24" s="39"/>
      <c r="J24" s="39"/>
      <c r="K24" s="39"/>
      <c r="L24" s="39"/>
      <c r="M24" s="39"/>
      <c r="N24" s="39"/>
    </row>
    <row r="25" spans="2:14" x14ac:dyDescent="0.25">
      <c r="B25" s="57" t="s">
        <v>0</v>
      </c>
      <c r="C25" s="58" t="s">
        <v>3</v>
      </c>
      <c r="D25" s="58" t="s">
        <v>4</v>
      </c>
      <c r="E25" s="58" t="s">
        <v>5</v>
      </c>
      <c r="F25" s="58" t="s">
        <v>6</v>
      </c>
      <c r="G25" s="58" t="s">
        <v>7</v>
      </c>
      <c r="H25" s="58" t="s">
        <v>8</v>
      </c>
      <c r="I25" s="58" t="s">
        <v>9</v>
      </c>
      <c r="J25" s="58" t="s">
        <v>10</v>
      </c>
      <c r="K25" s="58" t="s">
        <v>11</v>
      </c>
      <c r="L25" s="58" t="s">
        <v>12</v>
      </c>
      <c r="M25" s="58" t="s">
        <v>13</v>
      </c>
      <c r="N25" s="58" t="s">
        <v>14</v>
      </c>
    </row>
    <row r="26" spans="2:14" x14ac:dyDescent="0.25">
      <c r="B26" s="57" t="s">
        <v>1</v>
      </c>
      <c r="C26" s="51">
        <v>18715</v>
      </c>
      <c r="D26" s="51">
        <v>19348</v>
      </c>
      <c r="E26" s="51">
        <v>21503</v>
      </c>
      <c r="F26" s="51">
        <v>17610</v>
      </c>
      <c r="G26" s="48">
        <v>18371</v>
      </c>
      <c r="H26" s="62">
        <v>19162</v>
      </c>
      <c r="I26" s="48">
        <v>17391</v>
      </c>
      <c r="J26" s="48">
        <v>16135</v>
      </c>
      <c r="K26" s="48">
        <v>17260</v>
      </c>
      <c r="L26" s="48">
        <v>16836</v>
      </c>
      <c r="M26" s="48">
        <v>19307</v>
      </c>
      <c r="N26" s="48">
        <v>18063</v>
      </c>
    </row>
    <row r="27" spans="2:14" x14ac:dyDescent="0.25">
      <c r="B27" s="57" t="s">
        <v>2</v>
      </c>
      <c r="C27" s="51">
        <f>C26</f>
        <v>18715</v>
      </c>
      <c r="D27" s="48">
        <f t="shared" ref="D27:N27" si="13">C27+D26</f>
        <v>38063</v>
      </c>
      <c r="E27" s="48">
        <f t="shared" si="13"/>
        <v>59566</v>
      </c>
      <c r="F27" s="48">
        <f t="shared" si="13"/>
        <v>77176</v>
      </c>
      <c r="G27" s="48">
        <f t="shared" si="13"/>
        <v>95547</v>
      </c>
      <c r="H27" s="48">
        <f t="shared" si="13"/>
        <v>114709</v>
      </c>
      <c r="I27" s="48">
        <f t="shared" si="13"/>
        <v>132100</v>
      </c>
      <c r="J27" s="48">
        <f t="shared" si="13"/>
        <v>148235</v>
      </c>
      <c r="K27" s="48">
        <f t="shared" si="13"/>
        <v>165495</v>
      </c>
      <c r="L27" s="48">
        <f t="shared" si="13"/>
        <v>182331</v>
      </c>
      <c r="M27" s="48">
        <f t="shared" si="13"/>
        <v>201638</v>
      </c>
      <c r="N27" s="48">
        <f t="shared" si="13"/>
        <v>219701</v>
      </c>
    </row>
    <row r="28" spans="2:14" x14ac:dyDescent="0.25">
      <c r="B28" s="59"/>
      <c r="C28" s="60"/>
      <c r="D28" s="61"/>
      <c r="E28" s="61"/>
      <c r="F28" s="61"/>
      <c r="G28" s="61"/>
      <c r="H28" s="61"/>
      <c r="I28" s="61"/>
      <c r="J28" s="61"/>
      <c r="K28" s="61"/>
      <c r="L28" s="61"/>
      <c r="M28" s="61"/>
      <c r="N28" s="61"/>
    </row>
    <row r="29" spans="2:14" x14ac:dyDescent="0.25">
      <c r="B29" s="56" t="s">
        <v>84</v>
      </c>
      <c r="C29" s="39"/>
      <c r="D29" s="39"/>
      <c r="E29" s="39"/>
      <c r="F29" s="39"/>
      <c r="G29" s="39"/>
      <c r="H29" s="39"/>
      <c r="I29" s="39"/>
      <c r="J29" s="39"/>
      <c r="K29" s="39"/>
      <c r="L29" s="39"/>
      <c r="M29" s="39"/>
      <c r="N29" s="39"/>
    </row>
    <row r="30" spans="2:14" x14ac:dyDescent="0.25">
      <c r="B30" s="57" t="s">
        <v>0</v>
      </c>
      <c r="C30" s="58" t="s">
        <v>3</v>
      </c>
      <c r="D30" s="58" t="s">
        <v>4</v>
      </c>
      <c r="E30" s="58" t="s">
        <v>5</v>
      </c>
      <c r="F30" s="58" t="s">
        <v>6</v>
      </c>
      <c r="G30" s="58" t="s">
        <v>7</v>
      </c>
      <c r="H30" s="58" t="s">
        <v>8</v>
      </c>
      <c r="I30" s="58" t="s">
        <v>9</v>
      </c>
      <c r="J30" s="58" t="s">
        <v>10</v>
      </c>
      <c r="K30" s="58" t="s">
        <v>11</v>
      </c>
      <c r="L30" s="58" t="s">
        <v>12</v>
      </c>
      <c r="M30" s="58" t="s">
        <v>13</v>
      </c>
      <c r="N30" s="58" t="s">
        <v>14</v>
      </c>
    </row>
    <row r="31" spans="2:14" x14ac:dyDescent="0.25">
      <c r="B31" s="57" t="s">
        <v>1</v>
      </c>
      <c r="C31" s="51">
        <v>22067</v>
      </c>
      <c r="D31" s="51">
        <v>20109</v>
      </c>
      <c r="E31" s="51">
        <v>22260</v>
      </c>
      <c r="F31" s="51">
        <v>18984</v>
      </c>
      <c r="G31" s="48">
        <v>19128</v>
      </c>
      <c r="H31" s="62">
        <v>21130</v>
      </c>
      <c r="I31" s="48">
        <v>20240</v>
      </c>
      <c r="J31" s="48">
        <v>16293</v>
      </c>
      <c r="K31" s="48">
        <v>20277</v>
      </c>
      <c r="L31" s="48">
        <v>18400</v>
      </c>
      <c r="M31" s="48">
        <v>19791</v>
      </c>
      <c r="N31" s="48">
        <v>18928</v>
      </c>
    </row>
    <row r="32" spans="2:14" x14ac:dyDescent="0.25">
      <c r="B32" s="57" t="s">
        <v>2</v>
      </c>
      <c r="C32" s="51">
        <f>C31</f>
        <v>22067</v>
      </c>
      <c r="D32" s="48">
        <f t="shared" ref="D32:N32" si="14">C32+D31</f>
        <v>42176</v>
      </c>
      <c r="E32" s="48">
        <f t="shared" si="14"/>
        <v>64436</v>
      </c>
      <c r="F32" s="48">
        <f t="shared" si="14"/>
        <v>83420</v>
      </c>
      <c r="G32" s="48">
        <f t="shared" si="14"/>
        <v>102548</v>
      </c>
      <c r="H32" s="48">
        <f t="shared" si="14"/>
        <v>123678</v>
      </c>
      <c r="I32" s="48">
        <f t="shared" si="14"/>
        <v>143918</v>
      </c>
      <c r="J32" s="48">
        <f t="shared" si="14"/>
        <v>160211</v>
      </c>
      <c r="K32" s="48">
        <f t="shared" si="14"/>
        <v>180488</v>
      </c>
      <c r="L32" s="48">
        <f t="shared" si="14"/>
        <v>198888</v>
      </c>
      <c r="M32" s="48">
        <f t="shared" si="14"/>
        <v>218679</v>
      </c>
      <c r="N32" s="48">
        <f t="shared" si="14"/>
        <v>237607</v>
      </c>
    </row>
    <row r="33" spans="2:16" x14ac:dyDescent="0.25">
      <c r="B33" s="59"/>
      <c r="C33" s="60"/>
      <c r="D33" s="61"/>
      <c r="E33" s="61"/>
      <c r="F33" s="61"/>
      <c r="G33" s="61"/>
      <c r="H33" s="61"/>
      <c r="I33" s="61"/>
      <c r="J33" s="61"/>
      <c r="K33" s="61"/>
      <c r="L33" s="61"/>
      <c r="M33" s="61"/>
      <c r="N33" s="61"/>
    </row>
    <row r="34" spans="2:16" x14ac:dyDescent="0.25">
      <c r="B34" s="56" t="s">
        <v>48</v>
      </c>
      <c r="C34" s="39"/>
      <c r="D34" s="39"/>
      <c r="E34" s="39"/>
      <c r="F34" s="39"/>
      <c r="G34" s="39"/>
      <c r="H34" s="39"/>
      <c r="I34" s="39"/>
      <c r="J34" s="39"/>
      <c r="K34" s="39"/>
      <c r="L34" s="39"/>
      <c r="M34" s="39"/>
      <c r="N34" s="39"/>
    </row>
    <row r="35" spans="2:16" x14ac:dyDescent="0.25">
      <c r="B35" s="57" t="s">
        <v>0</v>
      </c>
      <c r="C35" s="58" t="s">
        <v>3</v>
      </c>
      <c r="D35" s="58" t="s">
        <v>4</v>
      </c>
      <c r="E35" s="58" t="s">
        <v>5</v>
      </c>
      <c r="F35" s="58" t="s">
        <v>6</v>
      </c>
      <c r="G35" s="58" t="s">
        <v>7</v>
      </c>
      <c r="H35" s="58" t="s">
        <v>8</v>
      </c>
      <c r="I35" s="58" t="s">
        <v>9</v>
      </c>
      <c r="J35" s="58" t="s">
        <v>10</v>
      </c>
      <c r="K35" s="58" t="s">
        <v>11</v>
      </c>
      <c r="L35" s="58" t="s">
        <v>12</v>
      </c>
      <c r="M35" s="58" t="s">
        <v>13</v>
      </c>
      <c r="N35" s="58" t="s">
        <v>14</v>
      </c>
    </row>
    <row r="36" spans="2:16" x14ac:dyDescent="0.25">
      <c r="B36" s="57" t="s">
        <v>1</v>
      </c>
      <c r="C36" s="51">
        <v>25577</v>
      </c>
      <c r="D36" s="51">
        <v>20352</v>
      </c>
      <c r="E36" s="51">
        <v>23296</v>
      </c>
      <c r="F36" s="51">
        <v>22097</v>
      </c>
      <c r="G36" s="48">
        <v>20228</v>
      </c>
      <c r="H36" s="62">
        <v>23908</v>
      </c>
      <c r="I36" s="48">
        <v>24170</v>
      </c>
      <c r="J36" s="48">
        <v>17586</v>
      </c>
      <c r="K36" s="48">
        <v>23449</v>
      </c>
      <c r="L36" s="48">
        <v>21402</v>
      </c>
      <c r="M36" s="48">
        <v>21950</v>
      </c>
      <c r="N36" s="48">
        <v>22523</v>
      </c>
    </row>
    <row r="37" spans="2:16" x14ac:dyDescent="0.25">
      <c r="B37" s="57" t="s">
        <v>2</v>
      </c>
      <c r="C37" s="51">
        <f>C36</f>
        <v>25577</v>
      </c>
      <c r="D37" s="48">
        <f t="shared" ref="D37:N37" si="15">C37+D36</f>
        <v>45929</v>
      </c>
      <c r="E37" s="48">
        <f t="shared" si="15"/>
        <v>69225</v>
      </c>
      <c r="F37" s="48">
        <f t="shared" si="15"/>
        <v>91322</v>
      </c>
      <c r="G37" s="48">
        <f t="shared" si="15"/>
        <v>111550</v>
      </c>
      <c r="H37" s="48">
        <f t="shared" si="15"/>
        <v>135458</v>
      </c>
      <c r="I37" s="48">
        <f t="shared" si="15"/>
        <v>159628</v>
      </c>
      <c r="J37" s="48">
        <f t="shared" si="15"/>
        <v>177214</v>
      </c>
      <c r="K37" s="48">
        <f t="shared" si="15"/>
        <v>200663</v>
      </c>
      <c r="L37" s="48">
        <f t="shared" si="15"/>
        <v>222065</v>
      </c>
      <c r="M37" s="48">
        <f t="shared" si="15"/>
        <v>244015</v>
      </c>
      <c r="N37" s="48">
        <f t="shared" si="15"/>
        <v>266538</v>
      </c>
    </row>
    <row r="38" spans="2:16" x14ac:dyDescent="0.25">
      <c r="B38" s="59"/>
      <c r="C38" s="60"/>
      <c r="D38" s="61"/>
      <c r="E38" s="61"/>
      <c r="F38" s="61"/>
      <c r="G38" s="61"/>
      <c r="H38" s="61"/>
      <c r="I38" s="61"/>
      <c r="J38" s="61"/>
      <c r="K38" s="61"/>
      <c r="L38" s="61"/>
      <c r="M38" s="61"/>
      <c r="N38" s="61"/>
    </row>
    <row r="39" spans="2:16" x14ac:dyDescent="0.25">
      <c r="B39" s="56" t="s">
        <v>15</v>
      </c>
      <c r="C39" s="39"/>
      <c r="D39" s="39"/>
      <c r="E39" s="39"/>
      <c r="F39" s="39"/>
      <c r="G39" s="39"/>
      <c r="H39" s="39"/>
      <c r="I39" s="39"/>
      <c r="J39" s="39"/>
      <c r="K39" s="39"/>
      <c r="L39" s="39"/>
      <c r="M39" s="39"/>
      <c r="N39" s="39"/>
    </row>
    <row r="40" spans="2:16" x14ac:dyDescent="0.25">
      <c r="B40" s="57" t="s">
        <v>0</v>
      </c>
      <c r="C40" s="58" t="s">
        <v>3</v>
      </c>
      <c r="D40" s="58" t="s">
        <v>4</v>
      </c>
      <c r="E40" s="58" t="s">
        <v>5</v>
      </c>
      <c r="F40" s="58" t="s">
        <v>6</v>
      </c>
      <c r="G40" s="58" t="s">
        <v>7</v>
      </c>
      <c r="H40" s="58" t="s">
        <v>8</v>
      </c>
      <c r="I40" s="58" t="s">
        <v>9</v>
      </c>
      <c r="J40" s="58" t="s">
        <v>10</v>
      </c>
      <c r="K40" s="58" t="s">
        <v>11</v>
      </c>
      <c r="L40" s="58" t="s">
        <v>12</v>
      </c>
      <c r="M40" s="58" t="s">
        <v>13</v>
      </c>
      <c r="N40" s="58" t="s">
        <v>14</v>
      </c>
    </row>
    <row r="41" spans="2:16" x14ac:dyDescent="0.25">
      <c r="B41" s="57" t="s">
        <v>1</v>
      </c>
      <c r="C41" s="51">
        <v>18560</v>
      </c>
      <c r="D41" s="51">
        <v>20923</v>
      </c>
      <c r="E41" s="51">
        <v>20450</v>
      </c>
      <c r="F41" s="51">
        <v>20891</v>
      </c>
      <c r="G41" s="48">
        <v>21697</v>
      </c>
      <c r="H41" s="48">
        <v>21089</v>
      </c>
      <c r="I41" s="48">
        <v>23022</v>
      </c>
      <c r="J41" s="48">
        <v>18466</v>
      </c>
      <c r="K41" s="48">
        <v>22313</v>
      </c>
      <c r="L41" s="48">
        <v>23014</v>
      </c>
      <c r="M41" s="48">
        <v>25724</v>
      </c>
      <c r="N41" s="48">
        <v>21884</v>
      </c>
    </row>
    <row r="42" spans="2:16" x14ac:dyDescent="0.25">
      <c r="B42" s="57" t="s">
        <v>2</v>
      </c>
      <c r="C42" s="48">
        <f>C41</f>
        <v>18560</v>
      </c>
      <c r="D42" s="48">
        <f t="shared" ref="D42:N42" si="16">C42+D41</f>
        <v>39483</v>
      </c>
      <c r="E42" s="48">
        <f t="shared" si="16"/>
        <v>59933</v>
      </c>
      <c r="F42" s="48">
        <f t="shared" si="16"/>
        <v>80824</v>
      </c>
      <c r="G42" s="48">
        <f t="shared" si="16"/>
        <v>102521</v>
      </c>
      <c r="H42" s="48">
        <f t="shared" si="16"/>
        <v>123610</v>
      </c>
      <c r="I42" s="48">
        <f t="shared" si="16"/>
        <v>146632</v>
      </c>
      <c r="J42" s="48">
        <f t="shared" si="16"/>
        <v>165098</v>
      </c>
      <c r="K42" s="48">
        <f t="shared" si="16"/>
        <v>187411</v>
      </c>
      <c r="L42" s="48">
        <f t="shared" si="16"/>
        <v>210425</v>
      </c>
      <c r="M42" s="48">
        <f t="shared" si="16"/>
        <v>236149</v>
      </c>
      <c r="N42" s="48">
        <f t="shared" si="16"/>
        <v>258033</v>
      </c>
    </row>
    <row r="43" spans="2:16" x14ac:dyDescent="0.25">
      <c r="B43" s="59"/>
      <c r="C43" s="61"/>
      <c r="D43" s="61"/>
      <c r="E43" s="61"/>
      <c r="F43" s="61"/>
      <c r="G43" s="61"/>
      <c r="H43" s="61"/>
      <c r="I43" s="61"/>
      <c r="J43" s="61"/>
      <c r="K43" s="61"/>
      <c r="L43" s="61"/>
      <c r="M43" s="61"/>
      <c r="N43" s="61"/>
    </row>
    <row r="44" spans="2:16" x14ac:dyDescent="0.25">
      <c r="B44" s="56" t="s">
        <v>16</v>
      </c>
      <c r="C44" s="62"/>
      <c r="D44" s="62"/>
      <c r="E44" s="62"/>
      <c r="F44" s="62"/>
      <c r="G44" s="62"/>
      <c r="H44" s="62"/>
      <c r="I44" s="62"/>
      <c r="J44" s="62"/>
      <c r="K44" s="62"/>
      <c r="L44" s="62"/>
      <c r="M44" s="62"/>
      <c r="N44" s="62"/>
    </row>
    <row r="45" spans="2:16" x14ac:dyDescent="0.25">
      <c r="B45" s="57" t="s">
        <v>0</v>
      </c>
      <c r="C45" s="58" t="s">
        <v>3</v>
      </c>
      <c r="D45" s="58" t="s">
        <v>4</v>
      </c>
      <c r="E45" s="58" t="s">
        <v>5</v>
      </c>
      <c r="F45" s="58" t="s">
        <v>6</v>
      </c>
      <c r="G45" s="58" t="s">
        <v>7</v>
      </c>
      <c r="H45" s="58" t="s">
        <v>8</v>
      </c>
      <c r="I45" s="58" t="s">
        <v>9</v>
      </c>
      <c r="J45" s="58" t="s">
        <v>10</v>
      </c>
      <c r="K45" s="58" t="s">
        <v>11</v>
      </c>
      <c r="L45" s="58" t="s">
        <v>12</v>
      </c>
      <c r="M45" s="58" t="s">
        <v>13</v>
      </c>
      <c r="N45" s="58" t="s">
        <v>14</v>
      </c>
    </row>
    <row r="46" spans="2:16" x14ac:dyDescent="0.25">
      <c r="B46" s="57" t="s">
        <v>1</v>
      </c>
      <c r="C46" s="51">
        <v>3</v>
      </c>
      <c r="D46" s="51">
        <v>325</v>
      </c>
      <c r="E46" s="51">
        <v>1156</v>
      </c>
      <c r="F46" s="51">
        <v>3109</v>
      </c>
      <c r="G46" s="51">
        <v>5579</v>
      </c>
      <c r="H46" s="51">
        <v>7176</v>
      </c>
      <c r="I46" s="51">
        <v>10021</v>
      </c>
      <c r="J46" s="51">
        <v>10687</v>
      </c>
      <c r="K46" s="51">
        <v>13583</v>
      </c>
      <c r="L46" s="51">
        <v>15646</v>
      </c>
      <c r="M46" s="51">
        <v>20140</v>
      </c>
      <c r="N46" s="52">
        <v>16308</v>
      </c>
    </row>
    <row r="47" spans="2:16" x14ac:dyDescent="0.25">
      <c r="B47" s="57" t="s">
        <v>2</v>
      </c>
      <c r="C47" s="48">
        <f>C46</f>
        <v>3</v>
      </c>
      <c r="D47" s="48">
        <f>C47+D46</f>
        <v>328</v>
      </c>
      <c r="E47" s="48">
        <f t="shared" ref="E47:N47" si="17">D47+E46</f>
        <v>1484</v>
      </c>
      <c r="F47" s="48">
        <f t="shared" si="17"/>
        <v>4593</v>
      </c>
      <c r="G47" s="48">
        <f t="shared" si="17"/>
        <v>10172</v>
      </c>
      <c r="H47" s="48">
        <f t="shared" si="17"/>
        <v>17348</v>
      </c>
      <c r="I47" s="48">
        <f t="shared" si="17"/>
        <v>27369</v>
      </c>
      <c r="J47" s="48">
        <f t="shared" si="17"/>
        <v>38056</v>
      </c>
      <c r="K47" s="48">
        <f t="shared" si="17"/>
        <v>51639</v>
      </c>
      <c r="L47" s="48">
        <f t="shared" si="17"/>
        <v>67285</v>
      </c>
      <c r="M47" s="48">
        <f t="shared" si="17"/>
        <v>87425</v>
      </c>
      <c r="N47" s="48">
        <f t="shared" si="17"/>
        <v>103733</v>
      </c>
      <c r="O47" s="30"/>
      <c r="P47" s="28"/>
    </row>
    <row r="48" spans="2:16" x14ac:dyDescent="0.25">
      <c r="B48" s="59"/>
      <c r="C48" s="61"/>
      <c r="D48" s="61"/>
      <c r="E48" s="61"/>
      <c r="F48" s="61"/>
      <c r="G48" s="61"/>
      <c r="H48" s="61"/>
      <c r="I48" s="61"/>
      <c r="J48" s="61"/>
      <c r="K48" s="61"/>
      <c r="L48" s="61"/>
      <c r="M48" s="61"/>
      <c r="N48" s="61"/>
      <c r="O48" s="26"/>
      <c r="P48" s="28"/>
    </row>
    <row r="49" spans="2:14" x14ac:dyDescent="0.25">
      <c r="B49" s="39"/>
      <c r="C49" s="39"/>
      <c r="D49" s="39"/>
      <c r="E49" s="39"/>
      <c r="F49" s="39"/>
      <c r="G49" s="39"/>
      <c r="H49" s="39"/>
      <c r="I49" s="39"/>
      <c r="J49" s="39"/>
      <c r="K49" s="39"/>
      <c r="L49" s="39"/>
      <c r="M49" s="39"/>
      <c r="N49" s="39"/>
    </row>
    <row r="50" spans="2:14" x14ac:dyDescent="0.25">
      <c r="B50" s="39"/>
      <c r="C50" s="39"/>
      <c r="D50" s="39"/>
      <c r="E50" s="39"/>
      <c r="F50" s="39"/>
      <c r="G50" s="39"/>
      <c r="H50" s="39"/>
      <c r="I50" s="39"/>
      <c r="J50" s="39"/>
      <c r="K50" s="39"/>
      <c r="L50" s="39"/>
      <c r="M50" s="39"/>
      <c r="N50" s="39"/>
    </row>
    <row r="51" spans="2:14" x14ac:dyDescent="0.25">
      <c r="B51" s="39"/>
      <c r="C51" s="39"/>
      <c r="D51" s="39"/>
      <c r="E51" s="39"/>
      <c r="F51" s="39"/>
      <c r="G51" s="39"/>
      <c r="H51" s="39"/>
      <c r="I51" s="39"/>
      <c r="J51" s="39"/>
      <c r="K51" s="39"/>
      <c r="L51" s="39"/>
      <c r="M51" s="39"/>
      <c r="N51" s="39"/>
    </row>
    <row r="52" spans="2:14" x14ac:dyDescent="0.25">
      <c r="B52" s="39"/>
      <c r="C52" s="39"/>
      <c r="D52" s="39"/>
      <c r="E52" s="39"/>
      <c r="F52" s="39"/>
      <c r="G52" s="39"/>
      <c r="H52" s="39"/>
      <c r="I52" s="39"/>
      <c r="J52" s="39"/>
      <c r="K52" s="39"/>
      <c r="L52" s="39"/>
      <c r="M52" s="39"/>
      <c r="N52" s="39"/>
    </row>
    <row r="53" spans="2:14" x14ac:dyDescent="0.25">
      <c r="B53" s="39"/>
      <c r="C53" s="39"/>
      <c r="D53" s="39"/>
      <c r="E53" s="39"/>
      <c r="F53" s="39"/>
      <c r="G53" s="39"/>
      <c r="H53" s="39"/>
      <c r="I53" s="39"/>
      <c r="J53" s="39"/>
      <c r="K53" s="39"/>
      <c r="L53" s="39"/>
      <c r="M53" s="39"/>
      <c r="N53" s="39"/>
    </row>
    <row r="54" spans="2:14" x14ac:dyDescent="0.25">
      <c r="B54" s="39"/>
      <c r="C54" s="39"/>
      <c r="D54" s="39"/>
      <c r="E54" s="39"/>
      <c r="F54" s="39"/>
      <c r="G54" s="39"/>
      <c r="H54" s="39"/>
      <c r="I54" s="39"/>
      <c r="J54" s="39"/>
      <c r="K54" s="39"/>
      <c r="L54" s="39"/>
      <c r="M54" s="39"/>
      <c r="N54" s="39"/>
    </row>
    <row r="55" spans="2:14" x14ac:dyDescent="0.25">
      <c r="B55" s="39"/>
      <c r="C55" s="39"/>
      <c r="D55" s="39"/>
      <c r="E55" s="39"/>
      <c r="F55" s="39"/>
      <c r="G55" s="39"/>
      <c r="H55" s="39"/>
      <c r="I55" s="39"/>
      <c r="J55" s="39"/>
      <c r="K55" s="39"/>
      <c r="L55" s="39"/>
      <c r="M55" s="39"/>
      <c r="N55" s="39"/>
    </row>
    <row r="56" spans="2:14" x14ac:dyDescent="0.25">
      <c r="B56" s="39"/>
      <c r="C56" s="39"/>
      <c r="D56" s="39"/>
      <c r="E56" s="39"/>
      <c r="F56" s="39"/>
      <c r="G56" s="39"/>
      <c r="H56" s="39"/>
      <c r="I56" s="39"/>
      <c r="J56" s="39"/>
      <c r="K56" s="39"/>
      <c r="L56" s="39"/>
      <c r="M56" s="39"/>
      <c r="N56" s="39"/>
    </row>
    <row r="57" spans="2:14" x14ac:dyDescent="0.25">
      <c r="B57" s="39"/>
      <c r="C57" s="39"/>
      <c r="D57" s="39"/>
      <c r="E57" s="39"/>
      <c r="F57" s="39"/>
      <c r="G57" s="39"/>
      <c r="H57" s="39"/>
      <c r="I57" s="39"/>
      <c r="J57" s="39"/>
      <c r="K57" s="39"/>
      <c r="L57" s="39"/>
      <c r="M57" s="39"/>
      <c r="N57" s="39"/>
    </row>
    <row r="58" spans="2:14" x14ac:dyDescent="0.25">
      <c r="B58" s="39"/>
      <c r="C58" s="39"/>
      <c r="D58" s="39"/>
      <c r="E58" s="39"/>
      <c r="F58" s="39"/>
      <c r="G58" s="39"/>
      <c r="H58" s="39"/>
      <c r="I58" s="39"/>
      <c r="J58" s="39"/>
      <c r="K58" s="39"/>
      <c r="L58" s="39"/>
      <c r="M58" s="39"/>
      <c r="N58" s="39"/>
    </row>
    <row r="59" spans="2:14" x14ac:dyDescent="0.25">
      <c r="B59" s="39"/>
      <c r="C59" s="39"/>
      <c r="D59" s="39"/>
      <c r="E59" s="39"/>
      <c r="F59" s="39"/>
      <c r="G59" s="39"/>
      <c r="H59" s="39"/>
      <c r="I59" s="39"/>
      <c r="J59" s="39"/>
      <c r="K59" s="39"/>
      <c r="L59" s="39"/>
      <c r="M59" s="39"/>
      <c r="N59" s="39"/>
    </row>
    <row r="60" spans="2:14" x14ac:dyDescent="0.25">
      <c r="B60" s="39"/>
      <c r="C60" s="39"/>
      <c r="D60" s="39"/>
      <c r="E60" s="39"/>
      <c r="F60" s="39"/>
      <c r="G60" s="39"/>
      <c r="H60" s="39"/>
      <c r="I60" s="39"/>
      <c r="J60" s="39"/>
      <c r="K60" s="39"/>
      <c r="L60" s="39"/>
      <c r="M60" s="39"/>
      <c r="N60" s="39"/>
    </row>
    <row r="61" spans="2:14" x14ac:dyDescent="0.25">
      <c r="B61" s="39"/>
      <c r="C61" s="39"/>
      <c r="D61" s="39"/>
      <c r="E61" s="39"/>
      <c r="F61" s="39"/>
      <c r="G61" s="39"/>
      <c r="H61" s="39"/>
      <c r="I61" s="39"/>
      <c r="J61" s="39"/>
      <c r="K61" s="39"/>
      <c r="L61" s="39"/>
      <c r="M61" s="39"/>
      <c r="N61" s="39"/>
    </row>
    <row r="62" spans="2:14" x14ac:dyDescent="0.25">
      <c r="B62" s="39"/>
      <c r="C62" s="39"/>
      <c r="D62" s="39"/>
      <c r="E62" s="39"/>
      <c r="F62" s="39"/>
      <c r="G62" s="39"/>
      <c r="H62" s="39"/>
      <c r="I62" s="39"/>
      <c r="J62" s="39"/>
      <c r="K62" s="39"/>
      <c r="L62" s="39"/>
      <c r="M62" s="39"/>
      <c r="N62" s="39"/>
    </row>
    <row r="63" spans="2:14" x14ac:dyDescent="0.25">
      <c r="B63" s="39"/>
      <c r="C63" s="39"/>
      <c r="D63" s="39"/>
      <c r="E63" s="39"/>
      <c r="F63" s="39"/>
      <c r="G63" s="39"/>
      <c r="H63" s="39"/>
      <c r="I63" s="39"/>
      <c r="J63" s="39"/>
      <c r="K63" s="39"/>
      <c r="L63" s="39"/>
      <c r="M63" s="39"/>
      <c r="N63" s="39"/>
    </row>
    <row r="64" spans="2:14" x14ac:dyDescent="0.25">
      <c r="B64" s="39"/>
      <c r="C64" s="39"/>
      <c r="D64" s="39"/>
      <c r="E64" s="39"/>
      <c r="F64" s="39"/>
      <c r="G64" s="39"/>
      <c r="H64" s="39"/>
      <c r="I64" s="39"/>
      <c r="J64" s="39"/>
      <c r="K64" s="39"/>
      <c r="L64" s="39"/>
      <c r="M64" s="39"/>
      <c r="N64" s="39"/>
    </row>
    <row r="65" spans="2:16" x14ac:dyDescent="0.25">
      <c r="B65" s="39"/>
      <c r="C65" s="39"/>
      <c r="D65" s="39"/>
      <c r="E65" s="39"/>
      <c r="F65" s="39"/>
      <c r="G65" s="39"/>
      <c r="H65" s="39"/>
      <c r="I65" s="39"/>
      <c r="J65" s="39"/>
      <c r="K65" s="39"/>
      <c r="L65" s="39"/>
      <c r="M65" s="39"/>
      <c r="N65" s="39"/>
    </row>
    <row r="66" spans="2:16" x14ac:dyDescent="0.25">
      <c r="B66" s="39"/>
      <c r="C66" s="39"/>
      <c r="D66" s="39"/>
      <c r="E66" s="39"/>
      <c r="F66" s="39"/>
      <c r="G66" s="39"/>
      <c r="H66" s="39"/>
      <c r="I66" s="39"/>
      <c r="J66" s="39"/>
      <c r="K66" s="39"/>
      <c r="L66" s="39"/>
      <c r="M66" s="39"/>
      <c r="N66" s="39"/>
    </row>
    <row r="67" spans="2:16" x14ac:dyDescent="0.25">
      <c r="B67" s="39"/>
      <c r="C67" s="39"/>
      <c r="D67" s="39"/>
      <c r="E67" s="39"/>
      <c r="F67" s="39"/>
      <c r="G67" s="39"/>
      <c r="H67" s="39"/>
      <c r="I67" s="39"/>
      <c r="J67" s="39"/>
      <c r="K67" s="39"/>
      <c r="L67" s="39"/>
      <c r="M67" s="39"/>
      <c r="N67" s="39"/>
    </row>
    <row r="68" spans="2:16" x14ac:dyDescent="0.25">
      <c r="B68" s="39"/>
      <c r="C68" s="39"/>
      <c r="D68" s="39"/>
      <c r="E68" s="39"/>
      <c r="F68" s="39"/>
      <c r="G68" s="39"/>
      <c r="H68" s="39"/>
      <c r="I68" s="39"/>
      <c r="J68" s="39"/>
      <c r="K68" s="39"/>
      <c r="L68" s="39"/>
      <c r="M68" s="39"/>
      <c r="N68" s="39"/>
    </row>
    <row r="69" spans="2:16" x14ac:dyDescent="0.25">
      <c r="B69" s="39"/>
      <c r="C69" s="39"/>
      <c r="D69" s="39"/>
      <c r="E69" s="39"/>
      <c r="F69" s="39"/>
      <c r="G69" s="39"/>
      <c r="H69" s="39"/>
      <c r="I69" s="39"/>
      <c r="J69" s="39"/>
      <c r="K69" s="39"/>
      <c r="L69" s="39"/>
      <c r="M69" s="39"/>
      <c r="N69" s="39"/>
    </row>
    <row r="70" spans="2:16" x14ac:dyDescent="0.25">
      <c r="B70" s="39"/>
      <c r="C70" s="39"/>
      <c r="D70" s="39"/>
      <c r="E70" s="39"/>
      <c r="F70" s="39"/>
      <c r="G70" s="39"/>
      <c r="H70" s="39"/>
      <c r="I70" s="39"/>
      <c r="J70" s="39"/>
      <c r="K70" s="39"/>
      <c r="L70" s="39"/>
      <c r="M70" s="39"/>
      <c r="N70" s="39"/>
    </row>
    <row r="71" spans="2:16" x14ac:dyDescent="0.25">
      <c r="B71" s="56" t="s">
        <v>43</v>
      </c>
      <c r="C71" s="62"/>
      <c r="D71" s="62"/>
      <c r="E71" s="62"/>
      <c r="F71" s="62"/>
      <c r="G71" s="62"/>
      <c r="H71" s="62"/>
      <c r="I71" s="62"/>
      <c r="J71" s="62"/>
      <c r="K71" s="62"/>
      <c r="L71" s="62"/>
      <c r="M71" s="62"/>
      <c r="N71" s="62"/>
    </row>
    <row r="72" spans="2:16" x14ac:dyDescent="0.25">
      <c r="B72" s="57" t="s">
        <v>0</v>
      </c>
      <c r="C72" s="58" t="s">
        <v>8</v>
      </c>
      <c r="D72" s="58" t="s">
        <v>9</v>
      </c>
      <c r="E72" s="58" t="s">
        <v>10</v>
      </c>
      <c r="F72" s="58" t="s">
        <v>11</v>
      </c>
      <c r="G72" s="58" t="s">
        <v>12</v>
      </c>
      <c r="H72" s="58" t="s">
        <v>92</v>
      </c>
      <c r="I72" s="58" t="s">
        <v>14</v>
      </c>
      <c r="J72" s="58" t="s">
        <v>3</v>
      </c>
      <c r="K72" s="58" t="s">
        <v>4</v>
      </c>
      <c r="L72" s="58" t="s">
        <v>5</v>
      </c>
      <c r="M72" s="58" t="s">
        <v>6</v>
      </c>
      <c r="N72" s="58" t="s">
        <v>111</v>
      </c>
    </row>
    <row r="73" spans="2:16" x14ac:dyDescent="0.25">
      <c r="B73" s="57" t="s">
        <v>1</v>
      </c>
      <c r="C73" s="51">
        <f>H11</f>
        <v>14783</v>
      </c>
      <c r="D73" s="51">
        <f t="shared" ref="D73:I73" si="18">I11</f>
        <v>14702</v>
      </c>
      <c r="E73" s="51">
        <f t="shared" si="18"/>
        <v>11233</v>
      </c>
      <c r="F73" s="51">
        <f t="shared" si="18"/>
        <v>14251</v>
      </c>
      <c r="G73" s="51">
        <f t="shared" si="18"/>
        <v>13237</v>
      </c>
      <c r="H73" s="51">
        <f t="shared" si="18"/>
        <v>14200</v>
      </c>
      <c r="I73" s="51">
        <f t="shared" si="18"/>
        <v>13566</v>
      </c>
      <c r="J73" s="51">
        <f>C6</f>
        <v>14705</v>
      </c>
      <c r="K73" s="51">
        <f t="shared" ref="K73:N73" si="19">D6</f>
        <v>13691</v>
      </c>
      <c r="L73" s="51">
        <f t="shared" si="19"/>
        <v>14066</v>
      </c>
      <c r="M73" s="51">
        <f t="shared" si="19"/>
        <v>13490</v>
      </c>
      <c r="N73" s="51">
        <f t="shared" si="19"/>
        <v>12994</v>
      </c>
    </row>
    <row r="74" spans="2:16" ht="30" customHeight="1" x14ac:dyDescent="0.25">
      <c r="B74" s="64" t="s">
        <v>44</v>
      </c>
      <c r="C74" s="48">
        <f>SUM($C$11:$H$11,$I$16:$N$16)</f>
        <v>182631</v>
      </c>
      <c r="D74" s="48">
        <f>SUM($C$11:$I$11,$J$16:$N$16)</f>
        <v>180577</v>
      </c>
      <c r="E74" s="48">
        <f>SUM($C$11:$J$11,$K$16:$N$16)</f>
        <v>177766</v>
      </c>
      <c r="F74" s="48">
        <f>SUM($C$11:$K$11,$L$16:$N$16)</f>
        <v>176516</v>
      </c>
      <c r="G74" s="48">
        <f>SUM($C$11:$L$11,$M$16:$N$16)</f>
        <v>175058</v>
      </c>
      <c r="H74" s="48">
        <f>SUM($C$11:$M$11,$N$16)</f>
        <v>171620</v>
      </c>
      <c r="I74" s="48">
        <f>SUM($C$11:$N$11)</f>
        <v>171734</v>
      </c>
      <c r="J74" s="48">
        <f>SUM($D$11:$N$11,C6)</f>
        <v>170490</v>
      </c>
      <c r="K74" s="48">
        <f>SUM($E$11:$N$11,$C$6:$D$6)</f>
        <v>168157</v>
      </c>
      <c r="L74" s="48">
        <f>SUM($F$11:$N$11,$C$6:$E$6)</f>
        <v>167336</v>
      </c>
      <c r="M74" s="48">
        <f>SUM($G$11:$N$11,$C$6:$F$6)</f>
        <v>165943</v>
      </c>
      <c r="N74" s="48">
        <f>SUM($H$11:$N$11,$C$6:$G$6)</f>
        <v>164918</v>
      </c>
      <c r="O74" s="30"/>
      <c r="P74" s="26"/>
    </row>
    <row r="75" spans="2:16" x14ac:dyDescent="0.25"/>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sheetData>
  <mergeCells count="2">
    <mergeCell ref="B18:N18"/>
    <mergeCell ref="B13:N13"/>
  </mergeCells>
  <pageMargins left="0.74803149606299213" right="0.74803149606299213" top="0.98425196850393704" bottom="0.98425196850393704" header="0.51181102362204722" footer="0.51181102362204722"/>
  <pageSetup scale="59" orientation="portrait" r:id="rId1"/>
  <headerFooter alignWithMargins="0">
    <oddFooter>&amp;LRTA Portal MI&amp;R&amp;P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workbookViewId="0"/>
  </sheetViews>
  <sheetFormatPr defaultColWidth="0" defaultRowHeight="15" zeroHeight="1" x14ac:dyDescent="0.25"/>
  <cols>
    <col min="1" max="1" width="2.85546875" style="21" customWidth="1"/>
    <col min="2" max="2" width="18.140625" style="21" customWidth="1"/>
    <col min="3" max="14" width="9" style="39" customWidth="1"/>
    <col min="15" max="15" width="4.85546875" style="21" customWidth="1"/>
    <col min="16" max="16" width="0" style="21" hidden="1" customWidth="1"/>
    <col min="17" max="16384" width="9.140625" style="21" hidden="1"/>
  </cols>
  <sheetData>
    <row r="1" spans="2:14" x14ac:dyDescent="0.25"/>
    <row r="2" spans="2:14" x14ac:dyDescent="0.25">
      <c r="B2" s="22" t="s">
        <v>47</v>
      </c>
    </row>
    <row r="3" spans="2:14" x14ac:dyDescent="0.25">
      <c r="B3" s="32"/>
    </row>
    <row r="4" spans="2:14" x14ac:dyDescent="0.25">
      <c r="B4" s="23" t="s">
        <v>110</v>
      </c>
    </row>
    <row r="5" spans="2:14" x14ac:dyDescent="0.25">
      <c r="B5" s="24" t="s">
        <v>0</v>
      </c>
      <c r="C5" s="58" t="s">
        <v>3</v>
      </c>
      <c r="D5" s="58" t="s">
        <v>4</v>
      </c>
      <c r="E5" s="58" t="s">
        <v>5</v>
      </c>
      <c r="F5" s="58" t="s">
        <v>6</v>
      </c>
      <c r="G5" s="58" t="s">
        <v>7</v>
      </c>
      <c r="H5" s="58" t="s">
        <v>8</v>
      </c>
      <c r="I5" s="58" t="s">
        <v>9</v>
      </c>
      <c r="J5" s="58" t="s">
        <v>10</v>
      </c>
      <c r="K5" s="58" t="s">
        <v>11</v>
      </c>
      <c r="L5" s="58" t="s">
        <v>12</v>
      </c>
      <c r="M5" s="58" t="s">
        <v>92</v>
      </c>
      <c r="N5" s="58" t="s">
        <v>14</v>
      </c>
    </row>
    <row r="6" spans="2:14" x14ac:dyDescent="0.25">
      <c r="B6" s="24" t="s">
        <v>45</v>
      </c>
      <c r="C6" s="48">
        <v>14705</v>
      </c>
      <c r="D6" s="48">
        <v>13691</v>
      </c>
      <c r="E6" s="48">
        <v>14066</v>
      </c>
      <c r="F6" s="48">
        <v>13490</v>
      </c>
      <c r="G6" s="48">
        <v>12994</v>
      </c>
      <c r="H6" s="48"/>
      <c r="I6" s="48"/>
      <c r="J6" s="50"/>
      <c r="K6" s="48"/>
      <c r="L6" s="48"/>
      <c r="M6" s="48"/>
      <c r="N6" s="48"/>
    </row>
    <row r="7" spans="2:14" x14ac:dyDescent="0.25">
      <c r="B7" s="24" t="s">
        <v>46</v>
      </c>
      <c r="C7" s="48">
        <v>3070</v>
      </c>
      <c r="D7" s="48">
        <v>2830</v>
      </c>
      <c r="E7" s="48">
        <v>2833</v>
      </c>
      <c r="F7" s="48">
        <v>2840</v>
      </c>
      <c r="G7" s="48">
        <v>2820</v>
      </c>
      <c r="H7" s="48"/>
      <c r="I7" s="48"/>
      <c r="J7" s="48"/>
      <c r="K7" s="48"/>
      <c r="L7" s="48"/>
      <c r="M7" s="48"/>
      <c r="N7" s="48"/>
    </row>
    <row r="8" spans="2:14" x14ac:dyDescent="0.25">
      <c r="B8" s="32"/>
    </row>
    <row r="9" spans="2:14" x14ac:dyDescent="0.25">
      <c r="B9" s="23" t="s">
        <v>98</v>
      </c>
    </row>
    <row r="10" spans="2:14" x14ac:dyDescent="0.25">
      <c r="B10" s="24" t="s">
        <v>0</v>
      </c>
      <c r="C10" s="58" t="s">
        <v>3</v>
      </c>
      <c r="D10" s="58" t="s">
        <v>4</v>
      </c>
      <c r="E10" s="58" t="s">
        <v>5</v>
      </c>
      <c r="F10" s="58" t="s">
        <v>6</v>
      </c>
      <c r="G10" s="58" t="s">
        <v>7</v>
      </c>
      <c r="H10" s="58" t="s">
        <v>8</v>
      </c>
      <c r="I10" s="58" t="s">
        <v>9</v>
      </c>
      <c r="J10" s="58" t="s">
        <v>10</v>
      </c>
      <c r="K10" s="58" t="s">
        <v>11</v>
      </c>
      <c r="L10" s="58" t="s">
        <v>12</v>
      </c>
      <c r="M10" s="58" t="s">
        <v>92</v>
      </c>
      <c r="N10" s="58" t="s">
        <v>14</v>
      </c>
    </row>
    <row r="11" spans="2:14" x14ac:dyDescent="0.25">
      <c r="B11" s="24" t="s">
        <v>45</v>
      </c>
      <c r="C11" s="48">
        <v>15949</v>
      </c>
      <c r="D11" s="48">
        <v>16024</v>
      </c>
      <c r="E11" s="48">
        <v>14887</v>
      </c>
      <c r="F11" s="48">
        <v>14883</v>
      </c>
      <c r="G11" s="48">
        <v>14019</v>
      </c>
      <c r="H11" s="48">
        <v>14783</v>
      </c>
      <c r="I11" s="48">
        <v>14702</v>
      </c>
      <c r="J11" s="50">
        <v>11233</v>
      </c>
      <c r="K11" s="48">
        <v>14251</v>
      </c>
      <c r="L11" s="48">
        <v>13237</v>
      </c>
      <c r="M11" s="48">
        <v>14200</v>
      </c>
      <c r="N11" s="48">
        <v>13566</v>
      </c>
    </row>
    <row r="12" spans="2:14" x14ac:dyDescent="0.25">
      <c r="B12" s="24" t="s">
        <v>46</v>
      </c>
      <c r="C12" s="48">
        <v>2788.8961690388114</v>
      </c>
      <c r="D12" s="48">
        <v>2769.3695082376435</v>
      </c>
      <c r="E12" s="48">
        <v>2805</v>
      </c>
      <c r="F12" s="48">
        <v>2782</v>
      </c>
      <c r="G12" s="48">
        <v>2775.977387830801</v>
      </c>
      <c r="H12" s="48">
        <v>2780.9471690455252</v>
      </c>
      <c r="I12" s="48">
        <v>2782.3299102285091</v>
      </c>
      <c r="J12" s="48">
        <v>2800</v>
      </c>
      <c r="K12" s="48">
        <v>2802.221247631745</v>
      </c>
      <c r="L12" s="48">
        <v>2791.0942811815366</v>
      </c>
      <c r="M12" s="48">
        <v>2807.7504225352113</v>
      </c>
      <c r="N12" s="48">
        <v>2812.2837977296181</v>
      </c>
    </row>
    <row r="13" spans="2:14" x14ac:dyDescent="0.25">
      <c r="B13" s="82"/>
      <c r="C13" s="82"/>
      <c r="D13" s="82"/>
      <c r="E13" s="82"/>
      <c r="F13" s="82"/>
      <c r="G13" s="82"/>
      <c r="H13" s="82"/>
      <c r="I13" s="82"/>
      <c r="J13" s="82"/>
      <c r="K13" s="82"/>
      <c r="L13" s="82"/>
      <c r="M13" s="82"/>
      <c r="N13" s="82"/>
    </row>
    <row r="14" spans="2:14" x14ac:dyDescent="0.25">
      <c r="B14" s="23" t="s">
        <v>97</v>
      </c>
    </row>
    <row r="15" spans="2:14" x14ac:dyDescent="0.25">
      <c r="B15" s="24" t="s">
        <v>0</v>
      </c>
      <c r="C15" s="58" t="s">
        <v>3</v>
      </c>
      <c r="D15" s="58" t="s">
        <v>4</v>
      </c>
      <c r="E15" s="58" t="s">
        <v>5</v>
      </c>
      <c r="F15" s="58" t="s">
        <v>6</v>
      </c>
      <c r="G15" s="58" t="s">
        <v>7</v>
      </c>
      <c r="H15" s="58" t="s">
        <v>8</v>
      </c>
      <c r="I15" s="58" t="s">
        <v>9</v>
      </c>
      <c r="J15" s="58" t="s">
        <v>10</v>
      </c>
      <c r="K15" s="58" t="s">
        <v>11</v>
      </c>
      <c r="L15" s="58" t="s">
        <v>12</v>
      </c>
      <c r="M15" s="58" t="s">
        <v>92</v>
      </c>
      <c r="N15" s="58" t="s">
        <v>14</v>
      </c>
    </row>
    <row r="16" spans="2:14" x14ac:dyDescent="0.25">
      <c r="B16" s="24" t="s">
        <v>45</v>
      </c>
      <c r="C16" s="48">
        <v>17203</v>
      </c>
      <c r="D16" s="48">
        <v>18270</v>
      </c>
      <c r="E16" s="48">
        <v>16568</v>
      </c>
      <c r="F16" s="48">
        <v>16727</v>
      </c>
      <c r="G16" s="48">
        <v>16720</v>
      </c>
      <c r="H16" s="48">
        <v>16012</v>
      </c>
      <c r="I16" s="48">
        <v>16756</v>
      </c>
      <c r="J16" s="50">
        <v>14044</v>
      </c>
      <c r="K16" s="48">
        <v>15501</v>
      </c>
      <c r="L16" s="48">
        <v>14695</v>
      </c>
      <c r="M16" s="48">
        <v>17638</v>
      </c>
      <c r="N16" s="48">
        <v>13452</v>
      </c>
    </row>
    <row r="17" spans="2:14" x14ac:dyDescent="0.25">
      <c r="B17" s="24" t="s">
        <v>46</v>
      </c>
      <c r="C17" s="48">
        <v>2638.3338371214322</v>
      </c>
      <c r="D17" s="48">
        <v>2664.2190476190476</v>
      </c>
      <c r="E17" s="48">
        <v>2674.9152583293094</v>
      </c>
      <c r="F17" s="48">
        <v>2677.6564237460393</v>
      </c>
      <c r="G17" s="48">
        <v>2704.399446834665</v>
      </c>
      <c r="H17" s="48">
        <v>2851.0935548338748</v>
      </c>
      <c r="I17" s="48">
        <v>2719.8349248030554</v>
      </c>
      <c r="J17" s="48">
        <v>2728</v>
      </c>
      <c r="K17" s="48">
        <v>2746.6460268317855</v>
      </c>
      <c r="L17" s="48">
        <v>2759.7545423613474</v>
      </c>
      <c r="M17" s="48">
        <v>2772.4147862569453</v>
      </c>
      <c r="N17" s="48">
        <v>2796.0822925958964</v>
      </c>
    </row>
    <row r="18" spans="2:14" x14ac:dyDescent="0.25">
      <c r="B18" s="82"/>
      <c r="C18" s="82"/>
      <c r="D18" s="82"/>
      <c r="E18" s="82"/>
      <c r="F18" s="82"/>
      <c r="G18" s="82"/>
      <c r="H18" s="82"/>
      <c r="I18" s="82"/>
      <c r="J18" s="82"/>
      <c r="K18" s="82"/>
      <c r="L18" s="82"/>
      <c r="M18" s="82"/>
      <c r="N18" s="82"/>
    </row>
    <row r="19" spans="2:14" x14ac:dyDescent="0.25">
      <c r="B19" s="23" t="s">
        <v>96</v>
      </c>
    </row>
    <row r="20" spans="2:14" x14ac:dyDescent="0.25">
      <c r="B20" s="24" t="s">
        <v>0</v>
      </c>
      <c r="C20" s="58" t="s">
        <v>3</v>
      </c>
      <c r="D20" s="58" t="s">
        <v>4</v>
      </c>
      <c r="E20" s="58" t="s">
        <v>5</v>
      </c>
      <c r="F20" s="58" t="s">
        <v>6</v>
      </c>
      <c r="G20" s="58" t="s">
        <v>7</v>
      </c>
      <c r="H20" s="58" t="s">
        <v>8</v>
      </c>
      <c r="I20" s="58" t="s">
        <v>9</v>
      </c>
      <c r="J20" s="58" t="s">
        <v>10</v>
      </c>
      <c r="K20" s="58" t="s">
        <v>11</v>
      </c>
      <c r="L20" s="58" t="s">
        <v>12</v>
      </c>
      <c r="M20" s="58" t="s">
        <v>13</v>
      </c>
      <c r="N20" s="58" t="s">
        <v>14</v>
      </c>
    </row>
    <row r="21" spans="2:14" x14ac:dyDescent="0.25">
      <c r="B21" s="24" t="s">
        <v>45</v>
      </c>
      <c r="C21" s="51">
        <v>17449</v>
      </c>
      <c r="D21" s="51">
        <v>19745</v>
      </c>
      <c r="E21" s="51">
        <v>19712</v>
      </c>
      <c r="F21" s="51">
        <v>16676</v>
      </c>
      <c r="G21" s="48">
        <v>17083</v>
      </c>
      <c r="H21" s="48">
        <v>17305</v>
      </c>
      <c r="I21" s="48">
        <v>17079</v>
      </c>
      <c r="J21" s="48">
        <v>16215</v>
      </c>
      <c r="K21" s="48">
        <v>16068</v>
      </c>
      <c r="L21" s="48">
        <v>16655</v>
      </c>
      <c r="M21" s="48">
        <v>17954</v>
      </c>
      <c r="N21" s="48">
        <v>17839</v>
      </c>
    </row>
    <row r="22" spans="2:14" x14ac:dyDescent="0.25">
      <c r="B22" s="24" t="s">
        <v>46</v>
      </c>
      <c r="C22" s="51">
        <v>2575</v>
      </c>
      <c r="D22" s="48">
        <v>2566</v>
      </c>
      <c r="E22" s="48">
        <v>2587</v>
      </c>
      <c r="F22" s="48">
        <v>2559.2578556008634</v>
      </c>
      <c r="G22" s="48">
        <v>2563</v>
      </c>
      <c r="H22" s="48">
        <v>2690</v>
      </c>
      <c r="I22" s="48">
        <v>2567</v>
      </c>
      <c r="J22" s="48">
        <v>2566.3770582793709</v>
      </c>
      <c r="K22" s="48">
        <v>2600.5585636046803</v>
      </c>
      <c r="L22" s="48">
        <v>2585.9913539477634</v>
      </c>
      <c r="M22" s="48">
        <v>2614.2158850395454</v>
      </c>
      <c r="N22" s="48">
        <v>2642.5169843049325</v>
      </c>
    </row>
    <row r="23" spans="2:14" x14ac:dyDescent="0.25">
      <c r="B23" s="26"/>
      <c r="C23" s="60"/>
      <c r="D23" s="61"/>
      <c r="E23" s="61"/>
      <c r="F23" s="61"/>
      <c r="G23" s="61"/>
      <c r="H23" s="61"/>
      <c r="I23" s="61"/>
      <c r="J23" s="61"/>
      <c r="K23" s="61"/>
      <c r="L23" s="61"/>
      <c r="M23" s="61"/>
      <c r="N23" s="61"/>
    </row>
    <row r="24" spans="2:14" x14ac:dyDescent="0.25">
      <c r="B24" s="23" t="s">
        <v>91</v>
      </c>
    </row>
    <row r="25" spans="2:14" x14ac:dyDescent="0.25">
      <c r="B25" s="24" t="s">
        <v>0</v>
      </c>
      <c r="C25" s="58" t="s">
        <v>3</v>
      </c>
      <c r="D25" s="58" t="s">
        <v>4</v>
      </c>
      <c r="E25" s="58" t="s">
        <v>5</v>
      </c>
      <c r="F25" s="58" t="s">
        <v>6</v>
      </c>
      <c r="G25" s="58" t="s">
        <v>7</v>
      </c>
      <c r="H25" s="58" t="s">
        <v>8</v>
      </c>
      <c r="I25" s="58" t="s">
        <v>9</v>
      </c>
      <c r="J25" s="58" t="s">
        <v>10</v>
      </c>
      <c r="K25" s="58" t="s">
        <v>11</v>
      </c>
      <c r="L25" s="58" t="s">
        <v>12</v>
      </c>
      <c r="M25" s="58" t="s">
        <v>13</v>
      </c>
      <c r="N25" s="58" t="s">
        <v>14</v>
      </c>
    </row>
    <row r="26" spans="2:14" x14ac:dyDescent="0.25">
      <c r="B26" s="24" t="s">
        <v>45</v>
      </c>
      <c r="C26" s="51">
        <v>18718</v>
      </c>
      <c r="D26" s="51">
        <v>19348</v>
      </c>
      <c r="E26" s="51">
        <v>21503</v>
      </c>
      <c r="F26" s="51">
        <v>17610</v>
      </c>
      <c r="G26" s="48">
        <v>18371</v>
      </c>
      <c r="H26" s="48">
        <v>19162</v>
      </c>
      <c r="I26" s="48">
        <v>17391</v>
      </c>
      <c r="J26" s="48">
        <v>16135</v>
      </c>
      <c r="K26" s="48">
        <v>17260</v>
      </c>
      <c r="L26" s="48">
        <v>16836</v>
      </c>
      <c r="M26" s="48">
        <v>19307</v>
      </c>
      <c r="N26" s="48">
        <v>18063</v>
      </c>
    </row>
    <row r="27" spans="2:14" x14ac:dyDescent="0.25">
      <c r="B27" s="24" t="s">
        <v>46</v>
      </c>
      <c r="C27" s="51">
        <v>2558</v>
      </c>
      <c r="D27" s="48">
        <v>2541</v>
      </c>
      <c r="E27" s="48">
        <v>2567</v>
      </c>
      <c r="F27" s="48">
        <v>2571</v>
      </c>
      <c r="G27" s="48">
        <v>2566</v>
      </c>
      <c r="H27" s="48">
        <v>2578</v>
      </c>
      <c r="I27" s="48">
        <v>2587</v>
      </c>
      <c r="J27" s="48">
        <v>2590</v>
      </c>
      <c r="K27" s="48">
        <v>2594</v>
      </c>
      <c r="L27" s="48">
        <v>2572</v>
      </c>
      <c r="M27" s="48">
        <v>2593</v>
      </c>
      <c r="N27" s="48">
        <v>2593</v>
      </c>
    </row>
    <row r="28" spans="2:14" x14ac:dyDescent="0.25">
      <c r="B28" s="26"/>
      <c r="C28" s="60"/>
      <c r="D28" s="61"/>
      <c r="E28" s="61"/>
      <c r="F28" s="61"/>
      <c r="G28" s="61"/>
      <c r="H28" s="61"/>
      <c r="I28" s="61"/>
      <c r="J28" s="61"/>
      <c r="K28" s="61"/>
      <c r="L28" s="61"/>
      <c r="M28" s="61"/>
      <c r="N28" s="61"/>
    </row>
    <row r="29" spans="2:14" x14ac:dyDescent="0.25">
      <c r="B29" s="23" t="s">
        <v>84</v>
      </c>
    </row>
    <row r="30" spans="2:14" x14ac:dyDescent="0.25">
      <c r="B30" s="24" t="s">
        <v>0</v>
      </c>
      <c r="C30" s="58" t="s">
        <v>3</v>
      </c>
      <c r="D30" s="58" t="s">
        <v>4</v>
      </c>
      <c r="E30" s="58" t="s">
        <v>5</v>
      </c>
      <c r="F30" s="58" t="s">
        <v>6</v>
      </c>
      <c r="G30" s="58" t="s">
        <v>7</v>
      </c>
      <c r="H30" s="58" t="s">
        <v>8</v>
      </c>
      <c r="I30" s="58" t="s">
        <v>9</v>
      </c>
      <c r="J30" s="58" t="s">
        <v>10</v>
      </c>
      <c r="K30" s="58" t="s">
        <v>11</v>
      </c>
      <c r="L30" s="58" t="s">
        <v>12</v>
      </c>
      <c r="M30" s="58" t="s">
        <v>13</v>
      </c>
      <c r="N30" s="58" t="s">
        <v>14</v>
      </c>
    </row>
    <row r="31" spans="2:14" x14ac:dyDescent="0.25">
      <c r="B31" s="24" t="s">
        <v>45</v>
      </c>
      <c r="C31" s="51">
        <v>22067</v>
      </c>
      <c r="D31" s="51">
        <v>20109</v>
      </c>
      <c r="E31" s="51">
        <v>22260</v>
      </c>
      <c r="F31" s="51">
        <v>18984</v>
      </c>
      <c r="G31" s="48">
        <v>19128</v>
      </c>
      <c r="H31" s="48">
        <v>21130</v>
      </c>
      <c r="I31" s="48">
        <v>20240</v>
      </c>
      <c r="J31" s="48">
        <v>16293</v>
      </c>
      <c r="K31" s="48">
        <v>20277</v>
      </c>
      <c r="L31" s="48">
        <v>18400</v>
      </c>
      <c r="M31" s="48">
        <v>19791</v>
      </c>
      <c r="N31" s="48">
        <v>18928</v>
      </c>
    </row>
    <row r="32" spans="2:14" x14ac:dyDescent="0.25">
      <c r="B32" s="24" t="s">
        <v>46</v>
      </c>
      <c r="C32" s="51">
        <v>2132</v>
      </c>
      <c r="D32" s="48">
        <v>2201</v>
      </c>
      <c r="E32" s="48">
        <v>2229</v>
      </c>
      <c r="F32" s="48">
        <v>2286</v>
      </c>
      <c r="G32" s="48">
        <v>2301</v>
      </c>
      <c r="H32" s="48">
        <v>2323</v>
      </c>
      <c r="I32" s="48">
        <v>2384</v>
      </c>
      <c r="J32" s="48">
        <v>2400</v>
      </c>
      <c r="K32" s="48">
        <v>2414</v>
      </c>
      <c r="L32" s="48">
        <v>2455</v>
      </c>
      <c r="M32" s="48">
        <v>2497</v>
      </c>
      <c r="N32" s="48">
        <v>2558</v>
      </c>
    </row>
    <row r="33" spans="2:16" x14ac:dyDescent="0.25">
      <c r="B33" s="26"/>
      <c r="C33" s="60"/>
      <c r="D33" s="61"/>
      <c r="E33" s="61"/>
      <c r="F33" s="61"/>
      <c r="G33" s="61"/>
      <c r="H33" s="61"/>
      <c r="I33" s="61"/>
      <c r="J33" s="61"/>
      <c r="K33" s="61"/>
      <c r="L33" s="61"/>
      <c r="M33" s="61"/>
      <c r="N33" s="61"/>
    </row>
    <row r="34" spans="2:16" x14ac:dyDescent="0.25">
      <c r="B34" s="23" t="s">
        <v>48</v>
      </c>
    </row>
    <row r="35" spans="2:16" x14ac:dyDescent="0.25">
      <c r="B35" s="24" t="s">
        <v>0</v>
      </c>
      <c r="C35" s="58" t="s">
        <v>3</v>
      </c>
      <c r="D35" s="58" t="s">
        <v>4</v>
      </c>
      <c r="E35" s="58" t="s">
        <v>5</v>
      </c>
      <c r="F35" s="58" t="s">
        <v>6</v>
      </c>
      <c r="G35" s="58" t="s">
        <v>7</v>
      </c>
      <c r="H35" s="58" t="s">
        <v>8</v>
      </c>
      <c r="I35" s="58" t="s">
        <v>9</v>
      </c>
      <c r="J35" s="58" t="s">
        <v>10</v>
      </c>
      <c r="K35" s="58" t="s">
        <v>11</v>
      </c>
      <c r="L35" s="58" t="s">
        <v>12</v>
      </c>
      <c r="M35" s="58" t="s">
        <v>13</v>
      </c>
      <c r="N35" s="58" t="s">
        <v>14</v>
      </c>
    </row>
    <row r="36" spans="2:16" x14ac:dyDescent="0.25">
      <c r="B36" s="24" t="s">
        <v>45</v>
      </c>
      <c r="C36" s="51">
        <v>25577</v>
      </c>
      <c r="D36" s="51">
        <v>20352</v>
      </c>
      <c r="E36" s="51">
        <v>23296</v>
      </c>
      <c r="F36" s="51">
        <v>22097</v>
      </c>
      <c r="G36" s="48">
        <v>20228</v>
      </c>
      <c r="H36" s="48">
        <v>23908</v>
      </c>
      <c r="I36" s="48">
        <v>24170</v>
      </c>
      <c r="J36" s="48">
        <v>17586</v>
      </c>
      <c r="K36" s="48">
        <v>23449</v>
      </c>
      <c r="L36" s="48">
        <v>21402</v>
      </c>
      <c r="M36" s="48">
        <v>21950</v>
      </c>
      <c r="N36" s="48">
        <v>22523</v>
      </c>
    </row>
    <row r="37" spans="2:16" x14ac:dyDescent="0.25">
      <c r="B37" s="24" t="s">
        <v>46</v>
      </c>
      <c r="C37" s="51">
        <v>1989</v>
      </c>
      <c r="D37" s="48">
        <v>1982</v>
      </c>
      <c r="E37" s="48">
        <v>2007</v>
      </c>
      <c r="F37" s="48">
        <v>1992</v>
      </c>
      <c r="G37" s="48">
        <v>1993</v>
      </c>
      <c r="H37" s="48">
        <v>1995</v>
      </c>
      <c r="I37" s="48">
        <v>2017</v>
      </c>
      <c r="J37" s="48">
        <v>2036</v>
      </c>
      <c r="K37" s="48">
        <v>2054</v>
      </c>
      <c r="L37" s="48">
        <v>2082</v>
      </c>
      <c r="M37" s="48">
        <v>2095</v>
      </c>
      <c r="N37" s="48">
        <v>2094</v>
      </c>
    </row>
    <row r="38" spans="2:16" x14ac:dyDescent="0.25">
      <c r="B38" s="26"/>
      <c r="C38" s="60"/>
      <c r="D38" s="61"/>
      <c r="E38" s="61"/>
      <c r="F38" s="61"/>
      <c r="G38" s="61"/>
      <c r="H38" s="61"/>
      <c r="I38" s="61"/>
      <c r="J38" s="61"/>
      <c r="K38" s="61"/>
      <c r="L38" s="61"/>
      <c r="M38" s="61"/>
      <c r="N38" s="61"/>
    </row>
    <row r="39" spans="2:16" x14ac:dyDescent="0.25">
      <c r="B39" s="23" t="s">
        <v>15</v>
      </c>
    </row>
    <row r="40" spans="2:16" x14ac:dyDescent="0.25">
      <c r="B40" s="24" t="s">
        <v>0</v>
      </c>
      <c r="C40" s="58" t="s">
        <v>3</v>
      </c>
      <c r="D40" s="58" t="s">
        <v>4</v>
      </c>
      <c r="E40" s="58" t="s">
        <v>5</v>
      </c>
      <c r="F40" s="58" t="s">
        <v>6</v>
      </c>
      <c r="G40" s="58" t="s">
        <v>7</v>
      </c>
      <c r="H40" s="58" t="s">
        <v>8</v>
      </c>
      <c r="I40" s="58" t="s">
        <v>9</v>
      </c>
      <c r="J40" s="58" t="s">
        <v>10</v>
      </c>
      <c r="K40" s="58" t="s">
        <v>11</v>
      </c>
      <c r="L40" s="58" t="s">
        <v>12</v>
      </c>
      <c r="M40" s="58" t="s">
        <v>13</v>
      </c>
      <c r="N40" s="58" t="s">
        <v>14</v>
      </c>
    </row>
    <row r="41" spans="2:16" x14ac:dyDescent="0.25">
      <c r="B41" s="24" t="s">
        <v>45</v>
      </c>
      <c r="C41" s="51">
        <v>18560</v>
      </c>
      <c r="D41" s="51">
        <v>20923</v>
      </c>
      <c r="E41" s="51">
        <v>20450</v>
      </c>
      <c r="F41" s="51">
        <v>20891</v>
      </c>
      <c r="G41" s="48">
        <v>21697</v>
      </c>
      <c r="H41" s="48">
        <v>21089</v>
      </c>
      <c r="I41" s="48">
        <v>23022</v>
      </c>
      <c r="J41" s="48">
        <v>18466</v>
      </c>
      <c r="K41" s="48">
        <v>22313</v>
      </c>
      <c r="L41" s="48">
        <v>23014</v>
      </c>
      <c r="M41" s="48">
        <v>25724</v>
      </c>
      <c r="N41" s="48">
        <v>21884</v>
      </c>
    </row>
    <row r="42" spans="2:16" x14ac:dyDescent="0.25">
      <c r="B42" s="24" t="s">
        <v>46</v>
      </c>
      <c r="C42" s="48">
        <v>1872</v>
      </c>
      <c r="D42" s="48">
        <v>1867</v>
      </c>
      <c r="E42" s="48">
        <v>1897</v>
      </c>
      <c r="F42" s="48">
        <v>1909</v>
      </c>
      <c r="G42" s="48">
        <v>1929</v>
      </c>
      <c r="H42" s="48">
        <v>1953</v>
      </c>
      <c r="I42" s="48">
        <v>1951</v>
      </c>
      <c r="J42" s="48">
        <v>1932</v>
      </c>
      <c r="K42" s="48">
        <v>1967</v>
      </c>
      <c r="L42" s="48">
        <v>1957</v>
      </c>
      <c r="M42" s="48">
        <v>1984</v>
      </c>
      <c r="N42" s="48">
        <v>1988</v>
      </c>
    </row>
    <row r="43" spans="2:16" x14ac:dyDescent="0.25">
      <c r="B43" s="26"/>
      <c r="C43" s="61"/>
      <c r="D43" s="61"/>
      <c r="E43" s="61"/>
      <c r="F43" s="61"/>
      <c r="G43" s="61"/>
      <c r="H43" s="61"/>
      <c r="I43" s="61"/>
      <c r="J43" s="61"/>
      <c r="K43" s="61"/>
      <c r="L43" s="61"/>
      <c r="M43" s="61"/>
      <c r="N43" s="61"/>
    </row>
    <row r="44" spans="2:16" x14ac:dyDescent="0.25">
      <c r="B44" s="23" t="s">
        <v>16</v>
      </c>
      <c r="C44" s="62"/>
      <c r="D44" s="62"/>
      <c r="E44" s="62"/>
      <c r="F44" s="62"/>
      <c r="G44" s="62"/>
      <c r="H44" s="62"/>
      <c r="I44" s="62"/>
      <c r="J44" s="62"/>
      <c r="K44" s="62"/>
      <c r="L44" s="62"/>
      <c r="M44" s="62"/>
      <c r="N44" s="62"/>
    </row>
    <row r="45" spans="2:16" x14ac:dyDescent="0.25">
      <c r="B45" s="24" t="s">
        <v>0</v>
      </c>
      <c r="C45" s="58" t="s">
        <v>3</v>
      </c>
      <c r="D45" s="58" t="s">
        <v>4</v>
      </c>
      <c r="E45" s="58" t="s">
        <v>5</v>
      </c>
      <c r="F45" s="58" t="s">
        <v>6</v>
      </c>
      <c r="G45" s="58" t="s">
        <v>7</v>
      </c>
      <c r="H45" s="58" t="s">
        <v>8</v>
      </c>
      <c r="I45" s="58" t="s">
        <v>9</v>
      </c>
      <c r="J45" s="58" t="s">
        <v>10</v>
      </c>
      <c r="K45" s="58" t="s">
        <v>11</v>
      </c>
      <c r="L45" s="58" t="s">
        <v>12</v>
      </c>
      <c r="M45" s="58" t="s">
        <v>13</v>
      </c>
      <c r="N45" s="58" t="s">
        <v>14</v>
      </c>
    </row>
    <row r="46" spans="2:16" x14ac:dyDescent="0.25">
      <c r="B46" s="24" t="s">
        <v>45</v>
      </c>
      <c r="C46" s="51">
        <v>3</v>
      </c>
      <c r="D46" s="51">
        <v>325</v>
      </c>
      <c r="E46" s="51">
        <v>1156</v>
      </c>
      <c r="F46" s="51">
        <v>3109</v>
      </c>
      <c r="G46" s="51">
        <v>5579</v>
      </c>
      <c r="H46" s="51">
        <v>7176</v>
      </c>
      <c r="I46" s="51">
        <v>10021</v>
      </c>
      <c r="J46" s="51">
        <v>10687</v>
      </c>
      <c r="K46" s="51">
        <v>13583</v>
      </c>
      <c r="L46" s="51">
        <v>15646</v>
      </c>
      <c r="M46" s="51">
        <v>20140</v>
      </c>
      <c r="N46" s="51">
        <v>16308</v>
      </c>
    </row>
    <row r="47" spans="2:16" x14ac:dyDescent="0.25">
      <c r="B47" s="24" t="s">
        <v>46</v>
      </c>
      <c r="C47" s="48">
        <v>1217</v>
      </c>
      <c r="D47" s="48">
        <v>1029</v>
      </c>
      <c r="E47" s="48">
        <v>1267</v>
      </c>
      <c r="F47" s="48">
        <v>1489</v>
      </c>
      <c r="G47" s="48">
        <v>1598</v>
      </c>
      <c r="H47" s="48">
        <v>1734</v>
      </c>
      <c r="I47" s="48">
        <v>1749</v>
      </c>
      <c r="J47" s="48">
        <v>1730</v>
      </c>
      <c r="K47" s="48">
        <v>1747</v>
      </c>
      <c r="L47" s="48">
        <v>1786</v>
      </c>
      <c r="M47" s="48">
        <v>1801</v>
      </c>
      <c r="N47" s="48">
        <v>1840</v>
      </c>
      <c r="O47" s="30"/>
      <c r="P47" s="28"/>
    </row>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4" x14ac:dyDescent="0.25"/>
    <row r="66" spans="1:14" x14ac:dyDescent="0.25"/>
    <row r="67" spans="1:14" x14ac:dyDescent="0.25"/>
    <row r="68" spans="1:14" x14ac:dyDescent="0.25"/>
    <row r="69" spans="1:14" x14ac:dyDescent="0.25">
      <c r="A69" s="23" t="s">
        <v>50</v>
      </c>
    </row>
    <row r="70" spans="1:14" ht="30" customHeight="1" x14ac:dyDescent="0.25">
      <c r="A70" s="37">
        <v>1</v>
      </c>
      <c r="B70" s="84" t="s">
        <v>76</v>
      </c>
      <c r="C70" s="84"/>
      <c r="D70" s="84"/>
      <c r="E70" s="84"/>
      <c r="F70" s="84"/>
      <c r="G70" s="84"/>
      <c r="H70" s="84"/>
      <c r="I70" s="84"/>
      <c r="J70" s="84"/>
      <c r="K70" s="84"/>
      <c r="L70" s="84"/>
      <c r="M70" s="84"/>
      <c r="N70" s="84"/>
    </row>
    <row r="71" spans="1:14" ht="15" customHeight="1" x14ac:dyDescent="0.25">
      <c r="A71" s="37">
        <v>2</v>
      </c>
      <c r="B71" s="21" t="s">
        <v>74</v>
      </c>
    </row>
    <row r="72" spans="1:14" ht="30.75" customHeight="1" x14ac:dyDescent="0.25">
      <c r="A72" s="37">
        <v>3</v>
      </c>
      <c r="B72" s="85" t="s">
        <v>77</v>
      </c>
      <c r="C72" s="84"/>
      <c r="D72" s="84"/>
      <c r="E72" s="84"/>
      <c r="F72" s="84"/>
      <c r="G72" s="84"/>
      <c r="H72" s="84"/>
      <c r="I72" s="84"/>
      <c r="J72" s="84"/>
      <c r="K72" s="84"/>
      <c r="L72" s="84"/>
      <c r="M72" s="84"/>
      <c r="N72" s="84"/>
    </row>
    <row r="73" spans="1:14" ht="34.5" customHeight="1" x14ac:dyDescent="0.25">
      <c r="A73" s="37">
        <v>4</v>
      </c>
      <c r="B73" s="84" t="s">
        <v>73</v>
      </c>
      <c r="C73" s="84"/>
      <c r="D73" s="84"/>
      <c r="E73" s="84"/>
      <c r="F73" s="84"/>
      <c r="G73" s="84"/>
      <c r="H73" s="84"/>
      <c r="I73" s="84"/>
      <c r="J73" s="84"/>
      <c r="K73" s="84"/>
      <c r="L73" s="84"/>
      <c r="M73" s="84"/>
      <c r="N73" s="84"/>
    </row>
    <row r="74" spans="1:14" x14ac:dyDescent="0.25">
      <c r="A74" s="37">
        <v>5</v>
      </c>
      <c r="B74" s="21" t="s">
        <v>75</v>
      </c>
    </row>
    <row r="75" spans="1:14" x14ac:dyDescent="0.25"/>
    <row r="76" spans="1:14" x14ac:dyDescent="0.25"/>
    <row r="77" spans="1:14" x14ac:dyDescent="0.25"/>
    <row r="78" spans="1:14" x14ac:dyDescent="0.25"/>
    <row r="79" spans="1:14" x14ac:dyDescent="0.25"/>
    <row r="80" spans="1: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mergeCells count="5">
    <mergeCell ref="B73:N73"/>
    <mergeCell ref="B70:N70"/>
    <mergeCell ref="B72:N72"/>
    <mergeCell ref="B18:N18"/>
    <mergeCell ref="B13:N13"/>
  </mergeCells>
  <pageMargins left="0.74803149606299213" right="0.74803149606299213" top="0.98425196850393704" bottom="0.98425196850393704" header="0.51181102362204722" footer="0.51181102362204722"/>
  <pageSetup scale="66" orientation="portrait" r:id="rId1"/>
  <headerFooter alignWithMargins="0">
    <oddFooter>&amp;LRTA Portal MI&amp;R&amp;P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workbookViewId="0">
      <pane xSplit="1" ySplit="1" topLeftCell="B2" activePane="bottomRight" state="frozen"/>
      <selection pane="topRight" activeCell="C1" sqref="C1"/>
      <selection pane="bottomLeft" activeCell="A2" sqref="A2"/>
      <selection pane="bottomRight" activeCell="H3" sqref="H3"/>
    </sheetView>
  </sheetViews>
  <sheetFormatPr defaultRowHeight="15" x14ac:dyDescent="0.25"/>
  <cols>
    <col min="1" max="1" width="23.85546875" bestFit="1" customWidth="1"/>
  </cols>
  <sheetData>
    <row r="1" spans="1:33" x14ac:dyDescent="0.25">
      <c r="A1" t="s">
        <v>101</v>
      </c>
      <c r="B1" s="40">
        <v>42491</v>
      </c>
      <c r="C1" s="40">
        <v>42522</v>
      </c>
      <c r="D1" s="40">
        <v>42552</v>
      </c>
      <c r="E1" s="40">
        <v>42583</v>
      </c>
      <c r="F1" s="40">
        <v>42614</v>
      </c>
      <c r="G1" s="40">
        <v>42644</v>
      </c>
      <c r="H1" s="40">
        <v>42675</v>
      </c>
      <c r="I1" s="40">
        <v>42705</v>
      </c>
      <c r="J1" s="40">
        <v>42736</v>
      </c>
      <c r="K1" s="40">
        <v>42767</v>
      </c>
      <c r="L1" s="40">
        <v>42795</v>
      </c>
      <c r="M1" s="40">
        <v>42826</v>
      </c>
      <c r="N1" s="40">
        <v>42856</v>
      </c>
      <c r="O1" s="40">
        <v>42887</v>
      </c>
      <c r="P1" s="40">
        <v>42917</v>
      </c>
      <c r="Q1" s="40">
        <v>42948</v>
      </c>
      <c r="R1" s="40">
        <v>42979</v>
      </c>
      <c r="S1" s="40">
        <v>43009</v>
      </c>
      <c r="T1" s="40">
        <v>43040</v>
      </c>
      <c r="U1" s="40">
        <v>43070</v>
      </c>
      <c r="V1" s="40">
        <v>43101</v>
      </c>
      <c r="W1" s="40">
        <v>43132</v>
      </c>
      <c r="X1" s="40">
        <v>43160</v>
      </c>
      <c r="Y1" s="40">
        <v>43191</v>
      </c>
      <c r="Z1">
        <v>43221</v>
      </c>
      <c r="AA1">
        <v>43252</v>
      </c>
      <c r="AB1">
        <v>43282</v>
      </c>
      <c r="AC1">
        <v>43313</v>
      </c>
      <c r="AD1">
        <v>43344</v>
      </c>
      <c r="AE1">
        <v>43374</v>
      </c>
      <c r="AF1">
        <v>43405</v>
      </c>
      <c r="AG1">
        <v>43435</v>
      </c>
    </row>
    <row r="2" spans="1:33" x14ac:dyDescent="0.25">
      <c r="A2" s="40" t="s">
        <v>100</v>
      </c>
      <c r="B2">
        <v>65555</v>
      </c>
      <c r="C2">
        <v>69958</v>
      </c>
      <c r="D2">
        <v>65733</v>
      </c>
      <c r="E2">
        <v>68633</v>
      </c>
      <c r="F2">
        <v>66198</v>
      </c>
      <c r="G2">
        <v>67124</v>
      </c>
      <c r="H2">
        <v>69750</v>
      </c>
      <c r="I2">
        <v>57137</v>
      </c>
      <c r="J2">
        <v>65097</v>
      </c>
      <c r="K2">
        <v>61438</v>
      </c>
      <c r="L2">
        <v>67693</v>
      </c>
      <c r="M2">
        <v>51909</v>
      </c>
      <c r="N2">
        <v>59965</v>
      </c>
      <c r="O2">
        <v>60284</v>
      </c>
      <c r="P2">
        <v>58522</v>
      </c>
      <c r="Q2">
        <v>58975</v>
      </c>
      <c r="R2">
        <v>56981</v>
      </c>
      <c r="S2">
        <v>61877</v>
      </c>
      <c r="T2">
        <v>61609</v>
      </c>
      <c r="U2">
        <v>49061</v>
      </c>
      <c r="V2">
        <v>64908</v>
      </c>
    </row>
    <row r="3" spans="1:33" x14ac:dyDescent="0.25">
      <c r="A3" s="40" t="s">
        <v>102</v>
      </c>
      <c r="B3">
        <v>17044</v>
      </c>
      <c r="C3">
        <v>17982</v>
      </c>
      <c r="D3">
        <v>16399</v>
      </c>
      <c r="E3">
        <v>17441</v>
      </c>
      <c r="F3">
        <v>16545</v>
      </c>
      <c r="G3">
        <v>15788</v>
      </c>
      <c r="H3">
        <v>17288</v>
      </c>
      <c r="I3">
        <v>15636</v>
      </c>
      <c r="J3">
        <v>15429</v>
      </c>
      <c r="K3">
        <v>15146</v>
      </c>
      <c r="L3">
        <v>16901</v>
      </c>
      <c r="M3">
        <v>12534</v>
      </c>
      <c r="N3">
        <v>14513</v>
      </c>
      <c r="O3">
        <v>14273</v>
      </c>
      <c r="P3">
        <v>13459</v>
      </c>
      <c r="Q3">
        <v>14398</v>
      </c>
      <c r="R3">
        <v>12920</v>
      </c>
      <c r="S3">
        <v>13796</v>
      </c>
      <c r="T3">
        <v>13122</v>
      </c>
      <c r="U3">
        <v>11623</v>
      </c>
      <c r="V3">
        <v>12863</v>
      </c>
    </row>
    <row r="4" spans="1:33" x14ac:dyDescent="0.25">
      <c r="A4" s="40" t="s">
        <v>103</v>
      </c>
      <c r="B4">
        <v>882</v>
      </c>
      <c r="C4">
        <v>1096</v>
      </c>
      <c r="D4">
        <v>1034</v>
      </c>
      <c r="E4">
        <v>922</v>
      </c>
      <c r="F4">
        <v>1054</v>
      </c>
      <c r="G4">
        <v>1457</v>
      </c>
      <c r="H4">
        <v>1121</v>
      </c>
      <c r="I4">
        <v>1071</v>
      </c>
      <c r="J4">
        <v>869</v>
      </c>
      <c r="K4">
        <v>1113</v>
      </c>
      <c r="L4">
        <v>1182</v>
      </c>
      <c r="M4">
        <v>1210</v>
      </c>
      <c r="N4">
        <v>1036</v>
      </c>
      <c r="O4">
        <v>1127</v>
      </c>
      <c r="P4">
        <v>980</v>
      </c>
      <c r="Q4">
        <v>967</v>
      </c>
      <c r="R4">
        <v>933</v>
      </c>
      <c r="S4">
        <v>956</v>
      </c>
      <c r="T4">
        <v>932</v>
      </c>
      <c r="U4">
        <v>1026</v>
      </c>
      <c r="V4">
        <v>991</v>
      </c>
    </row>
    <row r="5" spans="1:33" x14ac:dyDescent="0.25">
      <c r="A5" s="40" t="s">
        <v>104</v>
      </c>
      <c r="B5">
        <v>14139</v>
      </c>
      <c r="C5">
        <v>15169</v>
      </c>
      <c r="D5">
        <v>13577</v>
      </c>
      <c r="E5">
        <v>15189</v>
      </c>
      <c r="F5">
        <v>14567</v>
      </c>
      <c r="G5">
        <v>14125</v>
      </c>
      <c r="H5">
        <v>15503</v>
      </c>
      <c r="I5">
        <v>12978</v>
      </c>
      <c r="J5">
        <v>12978</v>
      </c>
      <c r="K5">
        <v>13326</v>
      </c>
      <c r="L5">
        <v>18147</v>
      </c>
      <c r="M5">
        <v>12665</v>
      </c>
      <c r="N5">
        <v>13815</v>
      </c>
      <c r="O5">
        <v>14704</v>
      </c>
      <c r="P5">
        <v>13749</v>
      </c>
      <c r="Q5">
        <v>14461</v>
      </c>
      <c r="R5">
        <v>12866</v>
      </c>
      <c r="S5">
        <v>14429</v>
      </c>
      <c r="T5">
        <v>14344</v>
      </c>
      <c r="U5">
        <v>11722</v>
      </c>
      <c r="V5">
        <v>13809</v>
      </c>
    </row>
    <row r="6" spans="1:33" x14ac:dyDescent="0.25">
      <c r="A6" s="40" t="s">
        <v>105</v>
      </c>
      <c r="B6">
        <v>5453</v>
      </c>
      <c r="C6">
        <v>6180</v>
      </c>
      <c r="D6">
        <v>5868</v>
      </c>
      <c r="E6">
        <v>6455</v>
      </c>
      <c r="F6">
        <v>6189</v>
      </c>
      <c r="G6">
        <v>6026</v>
      </c>
      <c r="H6">
        <v>6191</v>
      </c>
      <c r="I6">
        <v>5278</v>
      </c>
      <c r="J6">
        <v>5934</v>
      </c>
      <c r="K6">
        <v>5725</v>
      </c>
      <c r="L6">
        <v>6677</v>
      </c>
      <c r="M6">
        <v>5908</v>
      </c>
      <c r="N6">
        <v>6371</v>
      </c>
      <c r="O6">
        <v>6540</v>
      </c>
      <c r="P6">
        <v>6208</v>
      </c>
      <c r="Q6">
        <v>6428</v>
      </c>
      <c r="R6">
        <v>6197</v>
      </c>
      <c r="S6">
        <v>6130</v>
      </c>
      <c r="T6">
        <v>6447</v>
      </c>
      <c r="U6">
        <v>5170</v>
      </c>
      <c r="V6">
        <v>6362</v>
      </c>
    </row>
    <row r="7" spans="1:33" x14ac:dyDescent="0.25">
      <c r="A7" s="40" t="s">
        <v>106</v>
      </c>
      <c r="B7">
        <v>17203</v>
      </c>
      <c r="C7">
        <v>18270</v>
      </c>
      <c r="D7">
        <v>16568</v>
      </c>
      <c r="E7">
        <v>16727</v>
      </c>
      <c r="F7">
        <v>16720</v>
      </c>
      <c r="G7">
        <v>16012</v>
      </c>
      <c r="H7">
        <v>16756</v>
      </c>
      <c r="I7">
        <v>14044</v>
      </c>
      <c r="J7">
        <v>15501</v>
      </c>
      <c r="K7">
        <v>14695</v>
      </c>
      <c r="L7">
        <v>17638</v>
      </c>
      <c r="M7">
        <v>13452</v>
      </c>
      <c r="N7">
        <v>15949</v>
      </c>
      <c r="O7">
        <v>16024</v>
      </c>
      <c r="P7">
        <v>14887</v>
      </c>
      <c r="Q7">
        <v>14883</v>
      </c>
      <c r="R7">
        <v>14019</v>
      </c>
      <c r="S7">
        <v>14783</v>
      </c>
      <c r="T7">
        <v>14702</v>
      </c>
      <c r="U7">
        <v>11233</v>
      </c>
      <c r="V7">
        <v>14251</v>
      </c>
    </row>
    <row r="8" spans="1:33" x14ac:dyDescent="0.25">
      <c r="A8" s="40" t="s">
        <v>107</v>
      </c>
      <c r="B8">
        <v>17203</v>
      </c>
      <c r="C8">
        <v>18270</v>
      </c>
      <c r="D8">
        <v>16568</v>
      </c>
      <c r="E8">
        <v>16727</v>
      </c>
      <c r="F8">
        <v>16720</v>
      </c>
      <c r="G8">
        <v>16012</v>
      </c>
      <c r="H8">
        <v>16756</v>
      </c>
      <c r="I8">
        <v>14044</v>
      </c>
      <c r="J8">
        <v>15501</v>
      </c>
      <c r="K8">
        <v>14695</v>
      </c>
      <c r="L8">
        <v>17638</v>
      </c>
      <c r="M8">
        <v>13452</v>
      </c>
      <c r="N8">
        <v>15949</v>
      </c>
      <c r="O8">
        <v>16024</v>
      </c>
      <c r="P8">
        <v>14887</v>
      </c>
      <c r="Q8">
        <v>14883</v>
      </c>
      <c r="R8">
        <v>14019</v>
      </c>
      <c r="S8">
        <v>14783</v>
      </c>
      <c r="T8">
        <v>14702</v>
      </c>
      <c r="U8">
        <v>11233</v>
      </c>
      <c r="V8">
        <v>14251</v>
      </c>
    </row>
    <row r="9" spans="1:33" x14ac:dyDescent="0.25">
      <c r="A9" s="40" t="s">
        <v>108</v>
      </c>
      <c r="B9">
        <v>2638.3338371214322</v>
      </c>
      <c r="C9">
        <v>2664.2190476190476</v>
      </c>
      <c r="D9">
        <v>2674.9152583293094</v>
      </c>
      <c r="E9">
        <v>2677.6564237460393</v>
      </c>
      <c r="F9">
        <v>2704.399446834665</v>
      </c>
      <c r="G9">
        <v>2851.0935548338748</v>
      </c>
      <c r="H9">
        <v>2719.8349248030554</v>
      </c>
      <c r="I9">
        <v>2728</v>
      </c>
      <c r="J9">
        <v>2746.6460268317855</v>
      </c>
      <c r="K9">
        <v>2759.7545423613474</v>
      </c>
      <c r="L9">
        <v>2772.4147862569453</v>
      </c>
      <c r="M9">
        <v>2796.0822925958964</v>
      </c>
      <c r="N9">
        <v>2788.8961690388114</v>
      </c>
      <c r="O9">
        <v>2769.3695082376435</v>
      </c>
      <c r="P9">
        <v>2805</v>
      </c>
      <c r="Q9">
        <v>2782</v>
      </c>
      <c r="R9">
        <v>2775.977387830801</v>
      </c>
      <c r="S9">
        <v>2780.9471690455252</v>
      </c>
      <c r="T9">
        <v>2782.3299102285091</v>
      </c>
      <c r="U9">
        <v>2800</v>
      </c>
      <c r="V9">
        <v>2802.221247631745</v>
      </c>
    </row>
    <row r="10" spans="1:33" x14ac:dyDescent="0.25">
      <c r="A10" s="40"/>
    </row>
    <row r="11" spans="1:33" x14ac:dyDescent="0.25">
      <c r="A11" s="40"/>
    </row>
    <row r="12" spans="1:33" x14ac:dyDescent="0.25">
      <c r="A12" s="40"/>
    </row>
    <row r="13" spans="1:33" x14ac:dyDescent="0.25">
      <c r="A13" s="40"/>
    </row>
    <row r="14" spans="1:33" x14ac:dyDescent="0.25">
      <c r="A14" s="40"/>
    </row>
    <row r="15" spans="1:33" x14ac:dyDescent="0.25">
      <c r="A15" s="40"/>
    </row>
    <row r="16" spans="1:33" x14ac:dyDescent="0.25">
      <c r="A16" s="40"/>
    </row>
    <row r="17" spans="1:1" x14ac:dyDescent="0.25">
      <c r="A17" s="40"/>
    </row>
    <row r="18" spans="1:1" x14ac:dyDescent="0.25">
      <c r="A18" s="40"/>
    </row>
    <row r="19" spans="1:1" x14ac:dyDescent="0.25">
      <c r="A19" s="40"/>
    </row>
    <row r="20" spans="1:1" x14ac:dyDescent="0.25">
      <c r="A20" s="40"/>
    </row>
    <row r="21" spans="1:1" x14ac:dyDescent="0.25">
      <c r="A21" s="40"/>
    </row>
    <row r="22" spans="1:1" x14ac:dyDescent="0.25">
      <c r="A22" s="40"/>
    </row>
    <row r="23" spans="1:1" x14ac:dyDescent="0.25">
      <c r="A23" s="40"/>
    </row>
    <row r="24" spans="1:1" x14ac:dyDescent="0.25">
      <c r="A24" s="40"/>
    </row>
    <row r="25" spans="1:1" x14ac:dyDescent="0.25">
      <c r="A25" s="40"/>
    </row>
    <row r="26" spans="1:1" x14ac:dyDescent="0.25">
      <c r="A26" s="40"/>
    </row>
    <row r="27" spans="1:1" x14ac:dyDescent="0.25">
      <c r="A27" s="40"/>
    </row>
    <row r="28" spans="1:1" x14ac:dyDescent="0.25">
      <c r="A28" s="40"/>
    </row>
    <row r="29" spans="1:1" x14ac:dyDescent="0.25">
      <c r="A29" s="40"/>
    </row>
    <row r="30" spans="1:1" x14ac:dyDescent="0.25">
      <c r="A30" s="40"/>
    </row>
    <row r="31" spans="1:1" x14ac:dyDescent="0.25">
      <c r="A31" s="40"/>
    </row>
    <row r="32" spans="1:1" x14ac:dyDescent="0.25">
      <c r="A32" s="40"/>
    </row>
    <row r="33" spans="1:1" x14ac:dyDescent="0.25">
      <c r="A33" s="40"/>
    </row>
    <row r="34" spans="1:1" x14ac:dyDescent="0.25">
      <c r="A34" s="40"/>
    </row>
    <row r="35" spans="1:1" x14ac:dyDescent="0.25">
      <c r="A35" s="40"/>
    </row>
    <row r="36" spans="1:1" x14ac:dyDescent="0.25">
      <c r="A36" s="40"/>
    </row>
    <row r="37" spans="1:1" x14ac:dyDescent="0.25">
      <c r="A37" s="40"/>
    </row>
    <row r="38" spans="1:1" x14ac:dyDescent="0.25">
      <c r="A38" s="40"/>
    </row>
    <row r="39" spans="1:1" x14ac:dyDescent="0.25">
      <c r="A39" s="40"/>
    </row>
    <row r="40" spans="1:1" x14ac:dyDescent="0.25">
      <c r="A40" s="40"/>
    </row>
    <row r="41" spans="1:1" x14ac:dyDescent="0.25">
      <c r="A41" s="40"/>
    </row>
    <row r="42" spans="1:1" x14ac:dyDescent="0.25">
      <c r="A42" s="40"/>
    </row>
    <row r="43" spans="1:1" x14ac:dyDescent="0.25">
      <c r="A43" s="40"/>
    </row>
    <row r="44" spans="1:1" x14ac:dyDescent="0.25">
      <c r="A44" s="40"/>
    </row>
    <row r="45" spans="1:1" x14ac:dyDescent="0.25">
      <c r="A45" s="40"/>
    </row>
    <row r="46" spans="1:1" x14ac:dyDescent="0.25">
      <c r="A46" s="40"/>
    </row>
    <row r="47" spans="1:1" x14ac:dyDescent="0.25">
      <c r="A47" s="40"/>
    </row>
    <row r="48" spans="1:1" x14ac:dyDescent="0.25">
      <c r="A48" s="40"/>
    </row>
    <row r="49" spans="1:1" x14ac:dyDescent="0.25">
      <c r="A49" s="40"/>
    </row>
    <row r="50" spans="1:1" x14ac:dyDescent="0.25">
      <c r="A50" s="40"/>
    </row>
    <row r="51" spans="1:1" x14ac:dyDescent="0.25">
      <c r="A51" s="40"/>
    </row>
    <row r="52" spans="1:1" x14ac:dyDescent="0.25">
      <c r="A52" s="40"/>
    </row>
    <row r="53" spans="1:1" x14ac:dyDescent="0.25">
      <c r="A53" s="40"/>
    </row>
    <row r="54" spans="1:1" x14ac:dyDescent="0.25">
      <c r="A54" s="40"/>
    </row>
    <row r="55" spans="1:1" x14ac:dyDescent="0.25">
      <c r="A55" s="40"/>
    </row>
    <row r="56" spans="1:1" x14ac:dyDescent="0.25">
      <c r="A56" s="40"/>
    </row>
    <row r="57" spans="1:1" x14ac:dyDescent="0.25">
      <c r="A57" s="40"/>
    </row>
    <row r="58" spans="1:1" x14ac:dyDescent="0.25">
      <c r="A58" s="40"/>
    </row>
    <row r="59" spans="1:1" x14ac:dyDescent="0.25">
      <c r="A59" s="40"/>
    </row>
    <row r="60" spans="1:1" x14ac:dyDescent="0.25">
      <c r="A60" s="40"/>
    </row>
    <row r="61" spans="1:1" x14ac:dyDescent="0.25">
      <c r="A61" s="40"/>
    </row>
    <row r="62" spans="1:1" x14ac:dyDescent="0.25">
      <c r="A62" s="40"/>
    </row>
    <row r="63" spans="1:1" x14ac:dyDescent="0.25">
      <c r="A63" s="40"/>
    </row>
    <row r="64" spans="1:1" x14ac:dyDescent="0.25">
      <c r="A64" s="40"/>
    </row>
    <row r="65" spans="1:1" x14ac:dyDescent="0.25">
      <c r="A65" s="40"/>
    </row>
    <row r="66" spans="1:1" x14ac:dyDescent="0.25">
      <c r="A66" s="40"/>
    </row>
    <row r="67" spans="1:1" x14ac:dyDescent="0.25">
      <c r="A67" s="40"/>
    </row>
    <row r="68" spans="1:1" x14ac:dyDescent="0.25">
      <c r="A68" s="40"/>
    </row>
    <row r="69" spans="1:1" x14ac:dyDescent="0.25">
      <c r="A69" s="40"/>
    </row>
    <row r="70" spans="1:1" x14ac:dyDescent="0.25">
      <c r="A70" s="40"/>
    </row>
    <row r="71" spans="1:1" x14ac:dyDescent="0.25">
      <c r="A71" s="40"/>
    </row>
    <row r="72" spans="1:1" x14ac:dyDescent="0.25">
      <c r="A72" s="40"/>
    </row>
    <row r="73" spans="1:1" x14ac:dyDescent="0.25">
      <c r="A73" s="40"/>
    </row>
    <row r="74" spans="1:1" x14ac:dyDescent="0.25">
      <c r="A74" s="40"/>
    </row>
    <row r="75" spans="1:1" x14ac:dyDescent="0.25">
      <c r="A75" s="40"/>
    </row>
    <row r="76" spans="1:1" x14ac:dyDescent="0.25">
      <c r="A76" s="40"/>
    </row>
    <row r="77" spans="1:1" x14ac:dyDescent="0.25">
      <c r="A77" s="40"/>
    </row>
    <row r="78" spans="1:1" x14ac:dyDescent="0.25">
      <c r="A78" s="40"/>
    </row>
    <row r="79" spans="1:1" x14ac:dyDescent="0.25">
      <c r="A79" s="40"/>
    </row>
    <row r="80" spans="1:1" x14ac:dyDescent="0.25">
      <c r="A80" s="40"/>
    </row>
    <row r="81" spans="1:1" x14ac:dyDescent="0.25">
      <c r="A81" s="40"/>
    </row>
    <row r="82" spans="1:1" x14ac:dyDescent="0.25">
      <c r="A82" s="40"/>
    </row>
    <row r="83" spans="1:1" x14ac:dyDescent="0.25">
      <c r="A83" s="40"/>
    </row>
    <row r="84" spans="1:1" x14ac:dyDescent="0.25">
      <c r="A84" s="40"/>
    </row>
    <row r="85" spans="1:1" x14ac:dyDescent="0.25">
      <c r="A85" s="40"/>
    </row>
    <row r="86" spans="1:1" x14ac:dyDescent="0.25">
      <c r="A86" s="40"/>
    </row>
    <row r="87" spans="1:1" x14ac:dyDescent="0.25">
      <c r="A87" s="40"/>
    </row>
    <row r="88" spans="1:1" x14ac:dyDescent="0.25">
      <c r="A88" s="40"/>
    </row>
    <row r="89" spans="1:1" x14ac:dyDescent="0.25">
      <c r="A89" s="40"/>
    </row>
    <row r="90" spans="1:1" x14ac:dyDescent="0.25">
      <c r="A90" s="40"/>
    </row>
    <row r="91" spans="1:1" x14ac:dyDescent="0.25">
      <c r="A91" s="40"/>
    </row>
    <row r="92" spans="1:1" x14ac:dyDescent="0.25">
      <c r="A92" s="40"/>
    </row>
    <row r="93" spans="1:1" x14ac:dyDescent="0.25">
      <c r="A93" s="40"/>
    </row>
    <row r="94" spans="1:1" x14ac:dyDescent="0.25">
      <c r="A94" s="40"/>
    </row>
    <row r="95" spans="1:1" x14ac:dyDescent="0.25">
      <c r="A95" s="40"/>
    </row>
    <row r="96" spans="1:1" x14ac:dyDescent="0.25">
      <c r="A96" s="40"/>
    </row>
    <row r="97" spans="1:1" x14ac:dyDescent="0.25">
      <c r="A97" s="40"/>
    </row>
    <row r="98" spans="1:1" x14ac:dyDescent="0.25">
      <c r="A98" s="40"/>
    </row>
    <row r="99" spans="1:1" x14ac:dyDescent="0.25">
      <c r="A99" s="40"/>
    </row>
    <row r="100" spans="1:1" x14ac:dyDescent="0.25">
      <c r="A100" s="40"/>
    </row>
    <row r="101" spans="1:1" x14ac:dyDescent="0.25">
      <c r="A101" s="40"/>
    </row>
    <row r="102" spans="1:1" x14ac:dyDescent="0.25">
      <c r="A102" s="40"/>
    </row>
    <row r="103" spans="1:1" x14ac:dyDescent="0.25">
      <c r="A103" s="40"/>
    </row>
    <row r="104" spans="1:1" x14ac:dyDescent="0.25">
      <c r="A104" s="40"/>
    </row>
    <row r="105" spans="1:1" x14ac:dyDescent="0.25">
      <c r="A105" s="4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RTA Portal MI</vt:lpstr>
      <vt:lpstr>No of CNFs Sent</vt:lpstr>
      <vt:lpstr>No of CNFs Left at Stage 1</vt:lpstr>
      <vt:lpstr>Stage 2 Exit</vt:lpstr>
      <vt:lpstr>Exit Process</vt:lpstr>
      <vt:lpstr>Court Pack</vt:lpstr>
      <vt:lpstr>No of Settled Claims</vt:lpstr>
      <vt:lpstr>General Damages</vt:lpstr>
      <vt:lpstr>Backing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lastModifiedBy>Tendai Chigwana</cp:lastModifiedBy>
  <cp:lastPrinted>2016-01-20T08:49:53Z</cp:lastPrinted>
  <dcterms:created xsi:type="dcterms:W3CDTF">2011-09-20T13:06:51Z</dcterms:created>
  <dcterms:modified xsi:type="dcterms:W3CDTF">2018-10-10T14:54:23Z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ac68026c-2659-4400-90e1-2c7e90dc7260</vt:lpwstr>
  </property>
</Properties>
</file>